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5\СЗ Перевозка ТНП по наслегам имждеу НБ\"/>
    </mc:Choice>
  </mc:AlternateContent>
  <bookViews>
    <workbookView xWindow="0" yWindow="0" windowWidth="28800" windowHeight="12300"/>
  </bookViews>
  <sheets>
    <sheet name="приложение № 1" sheetId="17" r:id="rId1"/>
  </sheets>
  <definedNames>
    <definedName name="_xlnm.Print_Area" localSheetId="0">'приложение № 1'!$A$1:$M$133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7" i="17" l="1"/>
  <c r="M140" i="17"/>
  <c r="F36" i="17" l="1"/>
  <c r="G36" i="17"/>
  <c r="H36" i="17"/>
  <c r="I36" i="17"/>
  <c r="J36" i="17"/>
  <c r="M36" i="17"/>
  <c r="M139" i="17" s="1"/>
  <c r="M132" i="17"/>
  <c r="M130" i="17"/>
  <c r="M128" i="17"/>
  <c r="M127" i="17"/>
  <c r="M125" i="17"/>
  <c r="M124" i="17"/>
  <c r="M122" i="17"/>
  <c r="M121" i="17"/>
  <c r="M119" i="17"/>
  <c r="M118" i="17"/>
  <c r="M116" i="17"/>
  <c r="M115" i="17"/>
  <c r="M114" i="17"/>
  <c r="M112" i="17"/>
  <c r="M111" i="17"/>
  <c r="M110" i="17"/>
  <c r="M108" i="17"/>
  <c r="M107" i="17"/>
  <c r="M105" i="17"/>
  <c r="M104" i="17"/>
  <c r="M102" i="17"/>
  <c r="M100" i="17"/>
  <c r="M99" i="17"/>
  <c r="M98" i="17"/>
  <c r="M89" i="17"/>
  <c r="M90" i="17"/>
  <c r="M91" i="17"/>
  <c r="M92" i="17"/>
  <c r="M93" i="17"/>
  <c r="M94" i="17"/>
  <c r="M95" i="17"/>
  <c r="M96" i="17"/>
  <c r="M88" i="17"/>
  <c r="M83" i="17"/>
  <c r="M84" i="17"/>
  <c r="M85" i="17"/>
  <c r="M86" i="17"/>
  <c r="M82" i="17"/>
  <c r="M78" i="17"/>
  <c r="M79" i="17"/>
  <c r="M80" i="17"/>
  <c r="M77" i="17"/>
  <c r="M75" i="17"/>
  <c r="M76" i="17" s="1"/>
  <c r="M72" i="17"/>
  <c r="M73" i="17"/>
  <c r="M71" i="17"/>
  <c r="M70" i="17"/>
  <c r="M74" i="17" s="1"/>
  <c r="M62" i="17"/>
  <c r="M63" i="17"/>
  <c r="M64" i="17"/>
  <c r="M65" i="17"/>
  <c r="M66" i="17"/>
  <c r="M67" i="17"/>
  <c r="M68" i="17"/>
  <c r="M61" i="17"/>
  <c r="M60" i="17"/>
  <c r="M49" i="17"/>
  <c r="M50" i="17"/>
  <c r="M51" i="17"/>
  <c r="M52" i="17"/>
  <c r="M53" i="17"/>
  <c r="M54" i="17"/>
  <c r="M55" i="17"/>
  <c r="M56" i="17"/>
  <c r="M57" i="17"/>
  <c r="M58" i="17"/>
  <c r="M48" i="17"/>
  <c r="M38" i="17"/>
  <c r="M39" i="17"/>
  <c r="M40" i="17"/>
  <c r="M47" i="17" s="1"/>
  <c r="M41" i="17"/>
  <c r="M42" i="17"/>
  <c r="M43" i="17"/>
  <c r="M44" i="17"/>
  <c r="M45" i="17"/>
  <c r="M46" i="17"/>
  <c r="M37" i="17"/>
  <c r="M35" i="17"/>
  <c r="M33" i="17"/>
  <c r="M31" i="17"/>
  <c r="M30" i="17"/>
  <c r="M29" i="17"/>
  <c r="M22" i="17"/>
  <c r="M23" i="17"/>
  <c r="M24" i="17"/>
  <c r="M25" i="17"/>
  <c r="M26" i="17"/>
  <c r="M28" i="17" s="1"/>
  <c r="M27" i="17"/>
  <c r="M21" i="17"/>
  <c r="M20" i="17"/>
  <c r="M18" i="17"/>
  <c r="M17" i="17"/>
  <c r="M15" i="17"/>
  <c r="M14" i="17"/>
  <c r="M16" i="17" s="1"/>
  <c r="M12" i="17"/>
  <c r="M13" i="17" s="1"/>
  <c r="M11" i="17"/>
  <c r="M5" i="17"/>
  <c r="M6" i="17"/>
  <c r="M10" i="17" s="1"/>
  <c r="M7" i="17"/>
  <c r="M8" i="17"/>
  <c r="M9" i="17"/>
  <c r="M4" i="17"/>
  <c r="M19" i="17"/>
  <c r="M34" i="17"/>
  <c r="J17" i="17"/>
  <c r="J4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6" i="17"/>
  <c r="J77" i="17"/>
  <c r="J78" i="17"/>
  <c r="J79" i="17"/>
  <c r="J80" i="17"/>
  <c r="J81" i="17"/>
  <c r="J82" i="17"/>
  <c r="J83" i="17"/>
  <c r="J84" i="17"/>
  <c r="J85" i="17"/>
  <c r="J86" i="17"/>
  <c r="J87" i="17"/>
  <c r="J88" i="17"/>
  <c r="J89" i="17"/>
  <c r="J90" i="17"/>
  <c r="J91" i="17"/>
  <c r="J92" i="17"/>
  <c r="J93" i="17"/>
  <c r="J94" i="17"/>
  <c r="J95" i="17"/>
  <c r="J96" i="17"/>
  <c r="J97" i="17"/>
  <c r="J98" i="17"/>
  <c r="J99" i="17"/>
  <c r="J100" i="17"/>
  <c r="J101" i="17"/>
  <c r="J102" i="17"/>
  <c r="J103" i="17"/>
  <c r="J104" i="17"/>
  <c r="J105" i="17"/>
  <c r="J106" i="17"/>
  <c r="J107" i="17"/>
  <c r="J108" i="17"/>
  <c r="J109" i="17"/>
  <c r="J110" i="17"/>
  <c r="J111" i="17"/>
  <c r="J112" i="17"/>
  <c r="J113" i="17"/>
  <c r="J114" i="17"/>
  <c r="J115" i="17"/>
  <c r="J116" i="17"/>
  <c r="J117" i="17"/>
  <c r="J118" i="17"/>
  <c r="J119" i="17"/>
  <c r="J120" i="17"/>
  <c r="J121" i="17"/>
  <c r="J122" i="17"/>
  <c r="J123" i="17"/>
  <c r="J124" i="17"/>
  <c r="J125" i="17"/>
  <c r="J126" i="17"/>
  <c r="J127" i="17"/>
  <c r="J128" i="17"/>
  <c r="J129" i="17"/>
  <c r="J130" i="17"/>
  <c r="J131" i="17"/>
  <c r="J132" i="17"/>
  <c r="J133" i="17"/>
  <c r="J18" i="17"/>
  <c r="M69" i="17" l="1"/>
  <c r="M59" i="17"/>
  <c r="M32" i="17"/>
  <c r="F34" i="17" l="1"/>
  <c r="G34" i="17"/>
  <c r="H34" i="17"/>
  <c r="I34" i="17"/>
  <c r="G137" i="17"/>
  <c r="F32" i="17"/>
  <c r="G32" i="17"/>
  <c r="H32" i="17"/>
  <c r="I32" i="17"/>
  <c r="G47" i="17"/>
  <c r="H47" i="17"/>
  <c r="I47" i="17"/>
  <c r="F47" i="17"/>
  <c r="G59" i="17"/>
  <c r="H59" i="17"/>
  <c r="I59" i="17"/>
  <c r="F59" i="17"/>
  <c r="G133" i="17"/>
  <c r="G131" i="17"/>
  <c r="G129" i="17"/>
  <c r="F129" i="17"/>
  <c r="G126" i="17"/>
  <c r="F126" i="17"/>
  <c r="G123" i="17"/>
  <c r="F123" i="17"/>
  <c r="G120" i="17"/>
  <c r="F120" i="17"/>
  <c r="F69" i="17"/>
  <c r="G69" i="17"/>
  <c r="H69" i="17"/>
  <c r="I69" i="17"/>
  <c r="F16" i="17"/>
  <c r="G16" i="17"/>
  <c r="H16" i="17"/>
  <c r="I16" i="17"/>
  <c r="F28" i="17"/>
  <c r="G28" i="17"/>
  <c r="H28" i="17"/>
  <c r="I28" i="17"/>
  <c r="K140" i="17"/>
  <c r="K139" i="17" s="1"/>
  <c r="L140" i="17"/>
  <c r="L139" i="17" s="1"/>
  <c r="F137" i="17"/>
  <c r="H137" i="17"/>
  <c r="I137" i="17"/>
  <c r="J137" i="17"/>
  <c r="K137" i="17"/>
  <c r="L137" i="17"/>
  <c r="F13" i="17"/>
  <c r="G13" i="17"/>
  <c r="H13" i="17"/>
  <c r="I13" i="17"/>
  <c r="F76" i="17"/>
  <c r="G76" i="17"/>
  <c r="H76" i="17"/>
  <c r="I76" i="17"/>
  <c r="F74" i="17"/>
  <c r="G74" i="17"/>
  <c r="H74" i="17"/>
  <c r="I74" i="17"/>
  <c r="F10" i="17"/>
  <c r="G10" i="17"/>
  <c r="H10" i="17"/>
  <c r="I10" i="17"/>
  <c r="I140" i="17" l="1"/>
  <c r="I139" i="17" s="1"/>
  <c r="H140" i="17"/>
  <c r="H139" i="17" s="1"/>
  <c r="F140" i="17"/>
  <c r="F139" i="17" s="1"/>
  <c r="F19" i="17"/>
  <c r="G19" i="17"/>
  <c r="G140" i="17" s="1"/>
  <c r="G139" i="17" s="1"/>
  <c r="H19" i="17"/>
  <c r="I19" i="17"/>
  <c r="J140" i="17"/>
  <c r="J139" i="17" s="1"/>
</calcChain>
</file>

<file path=xl/sharedStrings.xml><?xml version="1.0" encoding="utf-8"?>
<sst xmlns="http://schemas.openxmlformats.org/spreadsheetml/2006/main" count="424" uniqueCount="220">
  <si>
    <t xml:space="preserve">№ лота п/п </t>
  </si>
  <si>
    <t>Пункт отправления                                     Филиал</t>
  </si>
  <si>
    <t>Пункт назначения</t>
  </si>
  <si>
    <t>Вес нефтепродукта нетто, тн.</t>
  </si>
  <si>
    <t>Вес канистры, тн</t>
  </si>
  <si>
    <t>Конт., шт.</t>
  </si>
  <si>
    <t>Вес кн, тн.</t>
  </si>
  <si>
    <t>Общий вес брутто, тн (н/пр+канистра+контейнер)</t>
  </si>
  <si>
    <t>Расстояние, км</t>
  </si>
  <si>
    <t>Тариф, тн/км руб</t>
  </si>
  <si>
    <t>Начальная (максимальная) цена лота, без НДС, руб.</t>
  </si>
  <si>
    <t>Улус</t>
  </si>
  <si>
    <t>Контрагент</t>
  </si>
  <si>
    <t>Нижнеколымский</t>
  </si>
  <si>
    <t>с. Андрюшкино</t>
  </si>
  <si>
    <t>Среднеколымский</t>
  </si>
  <si>
    <t>с. Сватай</t>
  </si>
  <si>
    <t>с. Ойусардах</t>
  </si>
  <si>
    <t>с. Аргахтах</t>
  </si>
  <si>
    <t>МО "Кангаласский 1 наслег" ИП Винокуров Н.Д.</t>
  </si>
  <si>
    <t>с. Алеко-Кюель</t>
  </si>
  <si>
    <t>с. Эбях</t>
  </si>
  <si>
    <t>с. Сылгы-Ытар</t>
  </si>
  <si>
    <t>с. Березовка</t>
  </si>
  <si>
    <t>с. Усун-Кюель</t>
  </si>
  <si>
    <t>ИП Винокуров Иван Борисович
МО "Сень-Кюельский наслег"</t>
  </si>
  <si>
    <t>ИП Третьяков Е.Д.
ООО "Алазея"</t>
  </si>
  <si>
    <t>ИП  Лебедев Роман Викторович
МО "Алазейский наслег"</t>
  </si>
  <si>
    <t>ИП Гуляев Артем Алексеевич
МО "Кангаласский 2-й наслег"</t>
  </si>
  <si>
    <t>ИП Волков Михаил Иванович
МО "Мятисский 1-й наслег"</t>
  </si>
  <si>
    <t>ИП Слепцов Степан Васильевич
МО "Мятисский 2-й наслег"</t>
  </si>
  <si>
    <t>Верхнеколымский</t>
  </si>
  <si>
    <t>ООО "Бэксэк"
МО "Березовский наслег"</t>
  </si>
  <si>
    <t>ООО "Семья"</t>
  </si>
  <si>
    <t>с. Колымское</t>
  </si>
  <si>
    <t>Филиал "Белогорская нефтебаза",  РС(Я),  Абыйский район, пгт. Белая Гора, ул.Ефимова, д.23.</t>
  </si>
  <si>
    <t>Абыйский</t>
  </si>
  <si>
    <t>Администрация МО СП"Абыйский наслег"</t>
  </si>
  <si>
    <t>с. Абый</t>
  </si>
  <si>
    <t xml:space="preserve">Глава КФХ 
Слепцов Иван Иванович </t>
  </si>
  <si>
    <t>с. Деску</t>
  </si>
  <si>
    <t xml:space="preserve">ИП Зырянова Ренгина Фазыльяновна </t>
  </si>
  <si>
    <t>с. Сыаганнах</t>
  </si>
  <si>
    <t>ИП Старостина Евдокия Викторовна
(МО "Мугурдахский")</t>
  </si>
  <si>
    <t>Администрация МО СП "Уолбутский наслег"</t>
  </si>
  <si>
    <t>с. Кенг - Кюель</t>
  </si>
  <si>
    <t>Администрация Майорский наслег Абыйский</t>
  </si>
  <si>
    <t>с. Куберганя</t>
  </si>
  <si>
    <t>Аллайховский</t>
  </si>
  <si>
    <t>Администрация МО СП "Быягнырский наслег"</t>
  </si>
  <si>
    <t>с. Нычалах</t>
  </si>
  <si>
    <t>Администрация МО СП "Юкагирский наслег"</t>
  </si>
  <si>
    <t>с. Оленегорск</t>
  </si>
  <si>
    <t>Момский</t>
  </si>
  <si>
    <t>с. Чумпу-Кытыл</t>
  </si>
  <si>
    <t>МО "Чыбагалахский национальный наслег"</t>
  </si>
  <si>
    <t>п. Кулун-Ельбют</t>
  </si>
  <si>
    <t>МО " Соболохский национальный наслег (ИП Соркомов ДА)</t>
  </si>
  <si>
    <t>с. Соболох</t>
  </si>
  <si>
    <t>Верхневилюйский</t>
  </si>
  <si>
    <t>Администрация МО "Кырыкыйский наслег"</t>
  </si>
  <si>
    <t>с. Кырыкый</t>
  </si>
  <si>
    <t xml:space="preserve">МО "Магасский наслег" </t>
  </si>
  <si>
    <t>с. Харбала</t>
  </si>
  <si>
    <t>МО "Туобуйинский наслег"</t>
  </si>
  <si>
    <t>с. Туобуя</t>
  </si>
  <si>
    <t>Вилюйский</t>
  </si>
  <si>
    <t>ИП Лукин Люциан Петрович, Югюлятский наслег</t>
  </si>
  <si>
    <t>с. Кюбяинде</t>
  </si>
  <si>
    <t>с. Сасыр</t>
  </si>
  <si>
    <t>Булунский</t>
  </si>
  <si>
    <t>СП "Быковский нац.наслег"</t>
  </si>
  <si>
    <t>с. Быковский</t>
  </si>
  <si>
    <t xml:space="preserve">Администрация сельского поселения "Булунский национальный (эвенкийский) наслег" </t>
  </si>
  <si>
    <t>с. Кюсюр</t>
  </si>
  <si>
    <t xml:space="preserve">Администрация СП "Тюметинский национальный (эвенкийсуий) наслег" </t>
  </si>
  <si>
    <t>с. Таймылыр</t>
  </si>
  <si>
    <t xml:space="preserve">МУП "Борогонское" </t>
  </si>
  <si>
    <t>с. Намы</t>
  </si>
  <si>
    <t xml:space="preserve">МО "Сиктяхский наслег" </t>
  </si>
  <si>
    <t>с. Сиктях</t>
  </si>
  <si>
    <t xml:space="preserve">МУП Приморский </t>
  </si>
  <si>
    <t>с. Найба</t>
  </si>
  <si>
    <t>Кобяйский</t>
  </si>
  <si>
    <t>с. Аргас</t>
  </si>
  <si>
    <t>Администрация МО "Тыайинский наслег"</t>
  </si>
  <si>
    <t>с. Ситтэ</t>
  </si>
  <si>
    <t>МО Кировский эвенкийский национальный наслег</t>
  </si>
  <si>
    <t>с. Батамай</t>
  </si>
  <si>
    <t>с. Сегян-Кюель</t>
  </si>
  <si>
    <t>с. Себян-Кюель</t>
  </si>
  <si>
    <t>с. Чагда</t>
  </si>
  <si>
    <t>Администрация МО "Арыктахский наслег" Кобяйского улуса РС(Я)</t>
  </si>
  <si>
    <t>с. Люксюгюн</t>
  </si>
  <si>
    <t>с. Арыктах</t>
  </si>
  <si>
    <t>с. Багадя</t>
  </si>
  <si>
    <t>Жиганский</t>
  </si>
  <si>
    <t>ЭМО "Кыстатыам"</t>
  </si>
  <si>
    <t>с. Кыстатыам</t>
  </si>
  <si>
    <t>Порожняя тара</t>
  </si>
  <si>
    <t>Белогорская нефтебаза</t>
  </si>
  <si>
    <t xml:space="preserve">"Среднеколымская нефтебаза" 
г. Среднеколымск  ул. Арадасенова 6 </t>
  </si>
  <si>
    <t>Среднеколымская нефтебаза</t>
  </si>
  <si>
    <t>"Жиганская нефтебаза" Жиганский район 
с. Жиганск, ул. Молодежная, 24</t>
  </si>
  <si>
    <t>Жиганская нефтебаза</t>
  </si>
  <si>
    <t xml:space="preserve"> ИП Громова Т.Г. (МО "Улахан-Чистайский нац. наслег")</t>
  </si>
  <si>
    <t>с. Сасыр</t>
  </si>
  <si>
    <t xml:space="preserve"> ИП Калугин В.Г.(МО "Улахан-Чистайский нац. наслег")</t>
  </si>
  <si>
    <t>СХПК "Кытыл" (МО "Тебюляхский нац. наслег")</t>
  </si>
  <si>
    <t>МУП "Булунское"</t>
  </si>
  <si>
    <t>ООО "Амыкаан"</t>
  </si>
  <si>
    <t>МО "Люччегинский 1-й наслег" (СХПК "Луучун")</t>
  </si>
  <si>
    <t>Алданский</t>
  </si>
  <si>
    <t>МО "Национальный наслег Анамы"</t>
  </si>
  <si>
    <t>с. Кутана</t>
  </si>
  <si>
    <t xml:space="preserve">МО "Чагдинский наслег" </t>
  </si>
  <si>
    <t>с. Чагда</t>
  </si>
  <si>
    <t>Амгинский</t>
  </si>
  <si>
    <t>с. Сулгаччы</t>
  </si>
  <si>
    <t>МО Сулгачинский наслег ИП Дыдаев Н.Г.</t>
  </si>
  <si>
    <t>Усть-Аладанский</t>
  </si>
  <si>
    <t>МО Оспехский наслег</t>
  </si>
  <si>
    <t>с. Дыгдал</t>
  </si>
  <si>
    <t>Линдинский наслег</t>
  </si>
  <si>
    <t>с. Баханай</t>
  </si>
  <si>
    <t>МО "Нижилинский наслег</t>
  </si>
  <si>
    <t>МО "Сургулукский наслег"</t>
  </si>
  <si>
    <t>Хангалаский</t>
  </si>
  <si>
    <t>МО Мальжагарский 5-й наслег</t>
  </si>
  <si>
    <t>с. Кытыл Дюра</t>
  </si>
  <si>
    <t>МО Мальжагарский 4-й наслег</t>
  </si>
  <si>
    <t>с. Едей</t>
  </si>
  <si>
    <t>МУП Сайдыы МР Иситский наслег</t>
  </si>
  <si>
    <t>с. Исит</t>
  </si>
  <si>
    <t>Намский</t>
  </si>
  <si>
    <t>МО Хомустахский 2-й наслег</t>
  </si>
  <si>
    <t>с. Хатас</t>
  </si>
  <si>
    <t>МО Арбынский наслег</t>
  </si>
  <si>
    <t>с. Сыгыннах</t>
  </si>
  <si>
    <t>МАУ СБ Дохсун (МО Кобяконский наслег)</t>
  </si>
  <si>
    <t>с. Харыялах</t>
  </si>
  <si>
    <t>Согласно расчета ПЭО на 2026 г.</t>
  </si>
  <si>
    <t xml:space="preserve">Приложение № 1 к  Документации по проведению состязательной закупки в электронной форме на перевозку тарированных нефтепродуктов
автомобильным транспортом до населенных пунктов Республики Саха (Якутия) в 2026 году </t>
  </si>
  <si>
    <t>СП "Борогонский наслег" ИП Стручков А.А.</t>
  </si>
  <si>
    <t>Филиал "Хандыгская нефтебаза", 678720, Томпонский район, п. Хандыга ул. Кычкина, 46 "б"</t>
  </si>
  <si>
    <t>МО Арылахский наслег</t>
  </si>
  <si>
    <t>Томпонский</t>
  </si>
  <si>
    <t>СП Охот-Перевозский наслег</t>
  </si>
  <si>
    <t>с. Охотский Перевоз</t>
  </si>
  <si>
    <t>с. Хатынгнах</t>
  </si>
  <si>
    <t>МО "Хатыннахский наслег"</t>
  </si>
  <si>
    <t>ИП Жирков Г.М.
МО Тюляхский наслег</t>
  </si>
  <si>
    <t>с. Кылайы</t>
  </si>
  <si>
    <t>с. Бестях</t>
  </si>
  <si>
    <t>Бестяхский наслег</t>
  </si>
  <si>
    <t>Администрация МО "Куокуйский наслег"</t>
  </si>
  <si>
    <t>Олекминский</t>
  </si>
  <si>
    <t>Эвено-Бытантайский</t>
  </si>
  <si>
    <t>ООО Родовая Община "Кочевник"
с. Кустур</t>
  </si>
  <si>
    <t>с. Кустур</t>
  </si>
  <si>
    <t>Администрация Муниципального образования "Нижне-Бытантайский наслег" Эвено-Бытантайского района</t>
  </si>
  <si>
    <t xml:space="preserve">Администрация муниципального образования 
"Тюгясирский наслег"
с. Батагай-Алыта  </t>
  </si>
  <si>
    <t>с. Батагай-Алыта</t>
  </si>
  <si>
    <t xml:space="preserve">ИП Г(КФХ) Горохова Раиса Николаевна
с. Батагай-Алыта  </t>
  </si>
  <si>
    <t xml:space="preserve">ИП Стручков Н.В.
с. Батагай-Алыта  </t>
  </si>
  <si>
    <t>Сельскохоз-ный произв-й кооператив 
"Арктика"
с. Батагай-Алыта</t>
  </si>
  <si>
    <t>с. Батагай-Алыта</t>
  </si>
  <si>
    <t>ООО Родовая Община "Кочевник"
с. Батагай-Алыта</t>
  </si>
  <si>
    <t>ООО Тутул
с. Батагай-Алыта</t>
  </si>
  <si>
    <t>МО Верхне-Бытантайский наслег</t>
  </si>
  <si>
    <t>с. Джаргалах</t>
  </si>
  <si>
    <t>КРО КМНС "Хосуун"</t>
  </si>
  <si>
    <t>Верхоянский</t>
  </si>
  <si>
    <t>МО "Арылахский наслег" КФХ "Олом" (ИП Старостин А.П.)</t>
  </si>
  <si>
    <t>с.Метяки</t>
  </si>
  <si>
    <t>МО "Сартанский наслег"
ИП Горохов Евгений Николаевич</t>
  </si>
  <si>
    <t>с. Юнкюр</t>
  </si>
  <si>
    <t>МО "Барыласский наслег"</t>
  </si>
  <si>
    <t>с. Барылас</t>
  </si>
  <si>
    <t>МО "Дулгалахский наслег"
ИП Слепцов Никилий Афанасьевич</t>
  </si>
  <si>
    <t>с. Дулгалах</t>
  </si>
  <si>
    <t>МО "Эльгесский наслег"</t>
  </si>
  <si>
    <t>с. Хайысардах</t>
  </si>
  <si>
    <t xml:space="preserve">МО "Эгинский наслег" </t>
  </si>
  <si>
    <t>с. Сайдыы</t>
  </si>
  <si>
    <t>с. Осохтох</t>
  </si>
  <si>
    <t xml:space="preserve">МО "Черюмчинский наслег" </t>
  </si>
  <si>
    <t>с. Черюмче</t>
  </si>
  <si>
    <t xml:space="preserve">МО "Суордахский наслег" </t>
  </si>
  <si>
    <t>с. Суордах</t>
  </si>
  <si>
    <t>МО "Табалахский наслег"</t>
  </si>
  <si>
    <t>с. Улахан-Кюель</t>
  </si>
  <si>
    <t xml:space="preserve"> МО "Бабушкинский наслег"  ИП Юмшанов А.Е.</t>
  </si>
  <si>
    <t>с. Боронук</t>
  </si>
  <si>
    <t>Усть-Янский</t>
  </si>
  <si>
    <t>СП Юкагирский национальный наслег
ИП Томский К.Д.</t>
  </si>
  <si>
    <t>с. Юкагир</t>
  </si>
  <si>
    <t>СП Юкагирский национальный наслег
ИП Горохов Ф.И.</t>
  </si>
  <si>
    <t>МО "Туматский нац. наслег" ИП Рожина Надежда Ивановна</t>
  </si>
  <si>
    <t>с. Тумат</t>
  </si>
  <si>
    <t>ИП Томский Эдуард Юрьевич</t>
  </si>
  <si>
    <t>СПК КРО Чондон</t>
  </si>
  <si>
    <t xml:space="preserve">МО "Омолойский наслег ООО "Теплодар" </t>
  </si>
  <si>
    <t>с. Хайыр</t>
  </si>
  <si>
    <t>СХПК КМНС "Усть-Яна"</t>
  </si>
  <si>
    <t>с. Усть-Янск</t>
  </si>
  <si>
    <t>МО "Силянняхский национальный наслег"</t>
  </si>
  <si>
    <t>с. Сайылык</t>
  </si>
  <si>
    <t>МО "Уяндинский национальный наслег"</t>
  </si>
  <si>
    <t>с. Уянди</t>
  </si>
  <si>
    <t>Филиал "Уст-Куйгинская", РС(Я), Усть-Янский район, .п Усть-Куйга, ул Нефтянников, д 12</t>
  </si>
  <si>
    <t>Уст-Куйгинская</t>
  </si>
  <si>
    <t>Батагайская нефтебаза</t>
  </si>
  <si>
    <t>"Олекминская нефтебаза" Олекминский район 
г.Олекминск, п.Нефтебаза, ул.Набержная д.2</t>
  </si>
  <si>
    <t>Олекминская нефтебаза</t>
  </si>
  <si>
    <t>Филиал "Среднеколымская нефтебаза" г.С-колымск, ул. Арадасенова, 6</t>
  </si>
  <si>
    <t>Филиал "Батагайская нефтебаза", РС(Я), Верхоянский район, п. Батагай, ул. Чолбонская, 20</t>
  </si>
  <si>
    <t>Филиал "Якутская нефтебаза", РС(Я), п. Жатай, ул. Строда, 12</t>
  </si>
  <si>
    <t>Филиал "Батагайская нефтебаза", РС(Я), Верхоянский район, п. Батагай, Ул. Чолбонская, 20</t>
  </si>
  <si>
    <t>Филиал "Уст-Куйгинская нефтебаза", РС(Я), Усть-Янский район, п.Усть-Куйга, ул.Нефтяников,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</si>
</sst>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#,##0.000"/>
    <numFmt numFmtId="166" formatCode="_-* #,##0.000\ _₽_-;\-* #,##0.000\ _₽_-;_-* &quot;-&quot;???\ _₽_-;_-@_-"/>
    <numFmt numFmtId="167" formatCode="_-* #,##0\ _₽_-;\-* #,##0\ _₽_-;_-* &quot;-&quot;??\ _₽_-;_-@_-"/>
    <numFmt numFmtId="168" formatCode="_-* #,##0.000\ _₽_-;\-* #,##0.000\ _₽_-;_-* &quot;-&quot;??\ _₽_-;_-@_-"/>
    <numFmt numFmtId="169" formatCode="_-* #,##0.0000\ _₽_-;\-* #,##0.00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164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Fill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8" fontId="3" fillId="0" borderId="1" xfId="1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0" borderId="0" xfId="1" applyFont="1" applyFill="1" applyAlignment="1">
      <alignment horizontal="center" vertical="center"/>
    </xf>
    <xf numFmtId="167" fontId="5" fillId="0" borderId="0" xfId="1" applyNumberFormat="1" applyFont="1" applyFill="1" applyAlignment="1">
      <alignment horizontal="center" vertical="center"/>
    </xf>
    <xf numFmtId="167" fontId="5" fillId="0" borderId="0" xfId="1" applyNumberFormat="1" applyFont="1" applyFill="1" applyAlignment="1">
      <alignment horizontal="center"/>
    </xf>
    <xf numFmtId="168" fontId="5" fillId="0" borderId="0" xfId="1" applyNumberFormat="1" applyFont="1" applyFill="1" applyAlignment="1">
      <alignment horizontal="center" vertical="center"/>
    </xf>
    <xf numFmtId="168" fontId="3" fillId="0" borderId="0" xfId="1" applyNumberFormat="1" applyFont="1" applyFill="1" applyAlignment="1">
      <alignment horizontal="center" vertical="center"/>
    </xf>
    <xf numFmtId="167" fontId="3" fillId="0" borderId="0" xfId="1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5" fillId="0" borderId="0" xfId="0" applyNumberFormat="1" applyFont="1" applyFill="1"/>
    <xf numFmtId="168" fontId="5" fillId="0" borderId="0" xfId="1" applyNumberFormat="1" applyFont="1" applyFill="1"/>
    <xf numFmtId="167" fontId="5" fillId="0" borderId="0" xfId="1" applyNumberFormat="1" applyFont="1" applyFill="1"/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8" fontId="5" fillId="0" borderId="1" xfId="1" applyNumberFormat="1" applyFont="1" applyFill="1" applyBorder="1" applyAlignment="1">
      <alignment horizontal="left" vertical="center" wrapText="1"/>
    </xf>
    <xf numFmtId="167" fontId="6" fillId="0" borderId="1" xfId="1" applyNumberFormat="1" applyFont="1" applyFill="1" applyBorder="1" applyAlignment="1">
      <alignment horizontal="left" vertical="center" wrapText="1"/>
    </xf>
    <xf numFmtId="164" fontId="5" fillId="0" borderId="1" xfId="1" applyFont="1" applyFill="1" applyBorder="1" applyAlignment="1">
      <alignment horizontal="left" vertical="center"/>
    </xf>
    <xf numFmtId="164" fontId="3" fillId="0" borderId="1" xfId="1" applyFont="1" applyFill="1" applyBorder="1" applyAlignment="1">
      <alignment horizontal="left" vertical="center"/>
    </xf>
    <xf numFmtId="2" fontId="5" fillId="0" borderId="1" xfId="0" applyNumberFormat="1" applyFont="1" applyFill="1" applyBorder="1" applyAlignment="1">
      <alignment horizontal="left" vertical="center"/>
    </xf>
    <xf numFmtId="167" fontId="3" fillId="0" borderId="1" xfId="1" applyNumberFormat="1" applyFont="1" applyFill="1" applyBorder="1" applyAlignment="1">
      <alignment horizontal="left" vertical="center"/>
    </xf>
    <xf numFmtId="168" fontId="3" fillId="0" borderId="1" xfId="1" applyNumberFormat="1" applyFont="1" applyFill="1" applyBorder="1" applyAlignment="1">
      <alignment horizontal="left" vertical="center"/>
    </xf>
    <xf numFmtId="168" fontId="3" fillId="0" borderId="1" xfId="1" applyNumberFormat="1" applyFont="1" applyFill="1" applyBorder="1" applyAlignment="1">
      <alignment horizontal="left" vertical="center" wrapText="1"/>
    </xf>
    <xf numFmtId="167" fontId="3" fillId="0" borderId="1" xfId="1" applyNumberFormat="1" applyFont="1" applyFill="1" applyBorder="1" applyAlignment="1">
      <alignment horizontal="left" vertical="center" wrapText="1"/>
    </xf>
    <xf numFmtId="168" fontId="5" fillId="0" borderId="1" xfId="1" applyNumberFormat="1" applyFont="1" applyFill="1" applyBorder="1" applyAlignment="1">
      <alignment horizontal="left" vertical="center"/>
    </xf>
    <xf numFmtId="167" fontId="5" fillId="0" borderId="1" xfId="1" applyNumberFormat="1" applyFont="1" applyFill="1" applyBorder="1" applyAlignment="1">
      <alignment horizontal="left" vertical="center"/>
    </xf>
    <xf numFmtId="164" fontId="6" fillId="0" borderId="1" xfId="1" applyFont="1" applyFill="1" applyBorder="1" applyAlignment="1">
      <alignment horizontal="left" vertical="center"/>
    </xf>
    <xf numFmtId="167" fontId="5" fillId="0" borderId="1" xfId="1" applyNumberFormat="1" applyFont="1" applyFill="1" applyBorder="1" applyAlignment="1">
      <alignment horizontal="left" vertical="center" wrapText="1"/>
    </xf>
    <xf numFmtId="164" fontId="3" fillId="0" borderId="1" xfId="1" applyFont="1" applyFill="1" applyBorder="1" applyAlignment="1">
      <alignment horizontal="left" vertical="center" wrapText="1"/>
    </xf>
    <xf numFmtId="164" fontId="6" fillId="0" borderId="1" xfId="1" applyFont="1" applyFill="1" applyBorder="1" applyAlignment="1">
      <alignment horizontal="left" vertical="center" wrapText="1"/>
    </xf>
    <xf numFmtId="164" fontId="4" fillId="0" borderId="1" xfId="1" applyFont="1" applyFill="1" applyBorder="1" applyAlignment="1">
      <alignment horizontal="left" vertical="center"/>
    </xf>
    <xf numFmtId="167" fontId="4" fillId="0" borderId="1" xfId="1" applyNumberFormat="1" applyFont="1" applyFill="1" applyBorder="1" applyAlignment="1">
      <alignment horizontal="left" vertical="center"/>
    </xf>
    <xf numFmtId="168" fontId="4" fillId="0" borderId="1" xfId="1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169" fontId="5" fillId="0" borderId="0" xfId="1" applyNumberFormat="1" applyFont="1" applyFill="1" applyAlignment="1">
      <alignment horizontal="center" vertical="center"/>
    </xf>
    <xf numFmtId="169" fontId="3" fillId="0" borderId="1" xfId="1" applyNumberFormat="1" applyFont="1" applyFill="1" applyBorder="1" applyAlignment="1">
      <alignment horizontal="center" vertical="center" wrapText="1"/>
    </xf>
    <xf numFmtId="169" fontId="5" fillId="0" borderId="1" xfId="1" applyNumberFormat="1" applyFont="1" applyFill="1" applyBorder="1" applyAlignment="1">
      <alignment horizontal="left" vertical="center"/>
    </xf>
    <xf numFmtId="169" fontId="3" fillId="0" borderId="1" xfId="1" applyNumberFormat="1" applyFont="1" applyFill="1" applyBorder="1" applyAlignment="1">
      <alignment horizontal="left" vertical="center"/>
    </xf>
    <xf numFmtId="169" fontId="3" fillId="0" borderId="0" xfId="1" applyNumberFormat="1" applyFont="1" applyFill="1" applyAlignment="1">
      <alignment horizontal="center" vertical="center"/>
    </xf>
    <xf numFmtId="169" fontId="5" fillId="0" borderId="0" xfId="1" applyNumberFormat="1" applyFont="1" applyFill="1"/>
    <xf numFmtId="168" fontId="5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left" vertical="center"/>
    </xf>
    <xf numFmtId="164" fontId="3" fillId="0" borderId="1" xfId="1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0"/>
  <tableStyles count="0" defaultTableStyle="TableStyleMedium2" defaultPivotStyle="PivotStyleLight16"/>
  <colors>
    <mruColors>
      <color rgb="FFB9FE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40"/>
  <sheetViews>
    <sheetView tabSelected="1" view="pageBreakPreview" zoomScale="75" zoomScaleNormal="55" zoomScaleSheetLayoutView="75" workbookViewId="0">
      <selection activeCell="M133" sqref="M133"/>
    </sheetView>
  </sheetViews>
  <sheetFormatPr defaultRowHeight="15.75" x14ac:dyDescent="0.25"/>
  <cols>
    <col min="1" max="1" width="9.140625" style="17"/>
    <col min="2" max="2" width="50.5703125" style="9" customWidth="1"/>
    <col min="3" max="3" width="23.7109375" style="31" customWidth="1"/>
    <col min="4" max="4" width="36.85546875" style="17" customWidth="1"/>
    <col min="5" max="5" width="21" style="23" customWidth="1"/>
    <col min="6" max="7" width="17.140625" style="34" customWidth="1"/>
    <col min="8" max="9" width="17.140625" style="35" customWidth="1"/>
    <col min="10" max="10" width="17.140625" style="69" customWidth="1"/>
    <col min="11" max="12" width="17.140625" style="7" customWidth="1"/>
    <col min="13" max="13" width="25" style="7" customWidth="1"/>
    <col min="14" max="16384" width="9.140625" style="7"/>
  </cols>
  <sheetData>
    <row r="1" spans="1:13" ht="70.5" customHeight="1" x14ac:dyDescent="0.25">
      <c r="A1" s="8"/>
      <c r="C1" s="75" t="s">
        <v>142</v>
      </c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47.25" x14ac:dyDescent="0.25">
      <c r="A2" s="8"/>
      <c r="D2" s="39"/>
      <c r="F2" s="28"/>
      <c r="G2" s="28"/>
      <c r="H2" s="26"/>
      <c r="I2" s="26"/>
      <c r="J2" s="64"/>
      <c r="K2" s="12"/>
      <c r="L2" s="1" t="s">
        <v>141</v>
      </c>
      <c r="M2" s="1" t="s">
        <v>141</v>
      </c>
    </row>
    <row r="3" spans="1:13" ht="63" x14ac:dyDescent="0.25">
      <c r="A3" s="2" t="s">
        <v>0</v>
      </c>
      <c r="B3" s="2" t="s">
        <v>1</v>
      </c>
      <c r="C3" s="2" t="s">
        <v>11</v>
      </c>
      <c r="D3" s="2" t="s">
        <v>12</v>
      </c>
      <c r="E3" s="6" t="s">
        <v>2</v>
      </c>
      <c r="F3" s="20" t="s">
        <v>3</v>
      </c>
      <c r="G3" s="20" t="s">
        <v>4</v>
      </c>
      <c r="H3" s="21" t="s">
        <v>5</v>
      </c>
      <c r="I3" s="21" t="s">
        <v>6</v>
      </c>
      <c r="J3" s="65" t="s">
        <v>7</v>
      </c>
      <c r="K3" s="2" t="s">
        <v>8</v>
      </c>
      <c r="L3" s="3" t="s">
        <v>9</v>
      </c>
      <c r="M3" s="3" t="s">
        <v>10</v>
      </c>
    </row>
    <row r="4" spans="1:13" ht="47.25" x14ac:dyDescent="0.25">
      <c r="A4" s="74">
        <v>1</v>
      </c>
      <c r="B4" s="13" t="s">
        <v>35</v>
      </c>
      <c r="C4" s="2" t="s">
        <v>36</v>
      </c>
      <c r="D4" s="5" t="s">
        <v>37</v>
      </c>
      <c r="E4" s="6" t="s">
        <v>38</v>
      </c>
      <c r="F4" s="45">
        <v>25.056000000000001</v>
      </c>
      <c r="G4" s="45">
        <v>1.7712000000000001</v>
      </c>
      <c r="H4" s="46">
        <v>3</v>
      </c>
      <c r="I4" s="46">
        <v>6</v>
      </c>
      <c r="J4" s="66">
        <f t="shared" ref="J4:J16" si="0">F4+G4+I4</f>
        <v>32.827200000000005</v>
      </c>
      <c r="K4" s="37">
        <v>71.819999999999993</v>
      </c>
      <c r="L4" s="47">
        <v>47.39</v>
      </c>
      <c r="M4" s="48">
        <f>J4*K4*L4</f>
        <v>111729.00999455999</v>
      </c>
    </row>
    <row r="5" spans="1:13" ht="47.25" x14ac:dyDescent="0.25">
      <c r="A5" s="74"/>
      <c r="B5" s="13" t="s">
        <v>35</v>
      </c>
      <c r="C5" s="2" t="s">
        <v>36</v>
      </c>
      <c r="D5" s="5" t="s">
        <v>39</v>
      </c>
      <c r="E5" s="14" t="s">
        <v>40</v>
      </c>
      <c r="F5" s="45">
        <v>8.3520000000000003</v>
      </c>
      <c r="G5" s="45">
        <v>0.59040000000000004</v>
      </c>
      <c r="H5" s="46">
        <v>1</v>
      </c>
      <c r="I5" s="46">
        <v>2</v>
      </c>
      <c r="J5" s="66">
        <f t="shared" si="0"/>
        <v>10.942400000000001</v>
      </c>
      <c r="K5" s="37">
        <v>96.82</v>
      </c>
      <c r="L5" s="47">
        <v>41.65</v>
      </c>
      <c r="M5" s="48">
        <f t="shared" ref="M5:M70" si="1">J5*K5*L5</f>
        <v>44125.807947200003</v>
      </c>
    </row>
    <row r="6" spans="1:13" ht="47.25" x14ac:dyDescent="0.25">
      <c r="A6" s="74"/>
      <c r="B6" s="13" t="s">
        <v>35</v>
      </c>
      <c r="C6" s="2" t="s">
        <v>36</v>
      </c>
      <c r="D6" s="5" t="s">
        <v>41</v>
      </c>
      <c r="E6" s="16" t="s">
        <v>42</v>
      </c>
      <c r="F6" s="45">
        <v>33.840000000000003</v>
      </c>
      <c r="G6" s="45">
        <v>2.3616000000000001</v>
      </c>
      <c r="H6" s="46">
        <v>4</v>
      </c>
      <c r="I6" s="46">
        <v>8</v>
      </c>
      <c r="J6" s="66">
        <f t="shared" si="0"/>
        <v>44.201600000000006</v>
      </c>
      <c r="K6" s="37">
        <v>142.82</v>
      </c>
      <c r="L6" s="47">
        <v>36.33</v>
      </c>
      <c r="M6" s="48">
        <f t="shared" si="1"/>
        <v>229346.65836096002</v>
      </c>
    </row>
    <row r="7" spans="1:13" ht="47.25" x14ac:dyDescent="0.25">
      <c r="A7" s="74"/>
      <c r="B7" s="13" t="s">
        <v>35</v>
      </c>
      <c r="C7" s="2" t="s">
        <v>36</v>
      </c>
      <c r="D7" s="5" t="s">
        <v>43</v>
      </c>
      <c r="E7" s="6" t="s">
        <v>42</v>
      </c>
      <c r="F7" s="45">
        <v>16.704000000000001</v>
      </c>
      <c r="G7" s="45">
        <v>1.1808000000000001</v>
      </c>
      <c r="H7" s="46">
        <v>2</v>
      </c>
      <c r="I7" s="46">
        <v>4</v>
      </c>
      <c r="J7" s="66">
        <f t="shared" si="0"/>
        <v>21.884800000000002</v>
      </c>
      <c r="K7" s="37">
        <v>142.82</v>
      </c>
      <c r="L7" s="47">
        <v>36.33</v>
      </c>
      <c r="M7" s="48">
        <f t="shared" si="1"/>
        <v>113552.58065088</v>
      </c>
    </row>
    <row r="8" spans="1:13" ht="47.25" x14ac:dyDescent="0.25">
      <c r="A8" s="74"/>
      <c r="B8" s="13" t="s">
        <v>35</v>
      </c>
      <c r="C8" s="2" t="s">
        <v>36</v>
      </c>
      <c r="D8" s="5" t="s">
        <v>44</v>
      </c>
      <c r="E8" s="6" t="s">
        <v>45</v>
      </c>
      <c r="F8" s="45">
        <v>16.704000000000001</v>
      </c>
      <c r="G8" s="45">
        <v>1.1808000000000001</v>
      </c>
      <c r="H8" s="46">
        <v>2</v>
      </c>
      <c r="I8" s="46">
        <v>4</v>
      </c>
      <c r="J8" s="66">
        <f t="shared" si="0"/>
        <v>21.884800000000002</v>
      </c>
      <c r="K8" s="49">
        <v>90</v>
      </c>
      <c r="L8" s="47">
        <v>42.9</v>
      </c>
      <c r="M8" s="48">
        <f t="shared" si="1"/>
        <v>84497.212800000008</v>
      </c>
    </row>
    <row r="9" spans="1:13" ht="47.25" x14ac:dyDescent="0.25">
      <c r="A9" s="74"/>
      <c r="B9" s="13" t="s">
        <v>35</v>
      </c>
      <c r="C9" s="2" t="s">
        <v>36</v>
      </c>
      <c r="D9" s="5" t="s">
        <v>46</v>
      </c>
      <c r="E9" s="14" t="s">
        <v>47</v>
      </c>
      <c r="F9" s="45">
        <v>33.408000000000001</v>
      </c>
      <c r="G9" s="45">
        <v>2.3616000000000001</v>
      </c>
      <c r="H9" s="46">
        <v>4</v>
      </c>
      <c r="I9" s="46">
        <v>8</v>
      </c>
      <c r="J9" s="66">
        <f t="shared" si="0"/>
        <v>43.769600000000004</v>
      </c>
      <c r="K9" s="37">
        <v>174</v>
      </c>
      <c r="L9" s="47">
        <v>34.64</v>
      </c>
      <c r="M9" s="48">
        <f t="shared" si="1"/>
        <v>263815.13625600003</v>
      </c>
    </row>
    <row r="10" spans="1:13" x14ac:dyDescent="0.25">
      <c r="A10" s="44"/>
      <c r="B10" s="13"/>
      <c r="C10" s="2"/>
      <c r="D10" s="5"/>
      <c r="E10" s="14"/>
      <c r="F10" s="51">
        <f t="shared" ref="F10:I10" si="2">SUM(F4:F9)</f>
        <v>134.06400000000002</v>
      </c>
      <c r="G10" s="51">
        <f t="shared" si="2"/>
        <v>9.4464000000000006</v>
      </c>
      <c r="H10" s="50">
        <f t="shared" si="2"/>
        <v>16</v>
      </c>
      <c r="I10" s="50">
        <f t="shared" si="2"/>
        <v>32</v>
      </c>
      <c r="J10" s="66">
        <f t="shared" si="0"/>
        <v>175.51040000000003</v>
      </c>
      <c r="K10" s="48"/>
      <c r="L10" s="48"/>
      <c r="M10" s="48">
        <f>SUM(M4:M9)</f>
        <v>847066.40600960003</v>
      </c>
    </row>
    <row r="11" spans="1:13" ht="47.25" x14ac:dyDescent="0.25">
      <c r="A11" s="74">
        <v>2</v>
      </c>
      <c r="B11" s="13" t="s">
        <v>35</v>
      </c>
      <c r="C11" s="2" t="s">
        <v>53</v>
      </c>
      <c r="D11" s="5" t="s">
        <v>55</v>
      </c>
      <c r="E11" s="6" t="s">
        <v>56</v>
      </c>
      <c r="F11" s="45">
        <v>16.893000000000001</v>
      </c>
      <c r="G11" s="45">
        <v>1.1808000000000003</v>
      </c>
      <c r="H11" s="46">
        <v>2</v>
      </c>
      <c r="I11" s="46">
        <v>4</v>
      </c>
      <c r="J11" s="66">
        <f t="shared" si="0"/>
        <v>22.073800000000002</v>
      </c>
      <c r="K11" s="37">
        <v>351</v>
      </c>
      <c r="L11" s="47">
        <v>29.85</v>
      </c>
      <c r="M11" s="48">
        <f t="shared" si="1"/>
        <v>231274.92843000003</v>
      </c>
    </row>
    <row r="12" spans="1:13" ht="47.25" x14ac:dyDescent="0.25">
      <c r="A12" s="74"/>
      <c r="B12" s="13" t="s">
        <v>35</v>
      </c>
      <c r="C12" s="2" t="s">
        <v>53</v>
      </c>
      <c r="D12" s="5" t="s">
        <v>57</v>
      </c>
      <c r="E12" s="6" t="s">
        <v>58</v>
      </c>
      <c r="F12" s="45">
        <v>17.175000000000001</v>
      </c>
      <c r="G12" s="45">
        <v>1.1808000000000001</v>
      </c>
      <c r="H12" s="46">
        <v>2</v>
      </c>
      <c r="I12" s="46">
        <v>4</v>
      </c>
      <c r="J12" s="66">
        <f t="shared" si="0"/>
        <v>22.355800000000002</v>
      </c>
      <c r="K12" s="37">
        <v>462</v>
      </c>
      <c r="L12" s="47">
        <v>28.83</v>
      </c>
      <c r="M12" s="48">
        <f t="shared" si="1"/>
        <v>297767.18386799999</v>
      </c>
    </row>
    <row r="13" spans="1:13" x14ac:dyDescent="0.25">
      <c r="A13" s="44"/>
      <c r="B13" s="13"/>
      <c r="C13" s="2"/>
      <c r="D13" s="5"/>
      <c r="E13" s="6"/>
      <c r="F13" s="51">
        <f t="shared" ref="F13:I13" si="3">SUM(F11:F12)</f>
        <v>34.067999999999998</v>
      </c>
      <c r="G13" s="51">
        <f t="shared" si="3"/>
        <v>2.3616000000000001</v>
      </c>
      <c r="H13" s="50">
        <f t="shared" si="3"/>
        <v>4</v>
      </c>
      <c r="I13" s="50">
        <f t="shared" si="3"/>
        <v>8</v>
      </c>
      <c r="J13" s="66">
        <f t="shared" si="0"/>
        <v>44.429600000000001</v>
      </c>
      <c r="K13" s="48"/>
      <c r="L13" s="48"/>
      <c r="M13" s="48">
        <f>SUM(M11:M12)</f>
        <v>529042.11229800002</v>
      </c>
    </row>
    <row r="14" spans="1:13" ht="47.25" x14ac:dyDescent="0.25">
      <c r="A14" s="74">
        <v>3</v>
      </c>
      <c r="B14" s="13" t="s">
        <v>35</v>
      </c>
      <c r="C14" s="15" t="s">
        <v>48</v>
      </c>
      <c r="D14" s="5" t="s">
        <v>49</v>
      </c>
      <c r="E14" s="16" t="s">
        <v>50</v>
      </c>
      <c r="F14" s="45">
        <v>16.704000000000001</v>
      </c>
      <c r="G14" s="45">
        <v>1.1808000000000001</v>
      </c>
      <c r="H14" s="46">
        <v>2</v>
      </c>
      <c r="I14" s="46">
        <v>4</v>
      </c>
      <c r="J14" s="66">
        <f t="shared" si="0"/>
        <v>21.884800000000002</v>
      </c>
      <c r="K14" s="37">
        <v>609</v>
      </c>
      <c r="L14" s="47">
        <v>27.85</v>
      </c>
      <c r="M14" s="48">
        <f t="shared" si="1"/>
        <v>371180.43312000006</v>
      </c>
    </row>
    <row r="15" spans="1:13" ht="47.25" x14ac:dyDescent="0.25">
      <c r="A15" s="74"/>
      <c r="B15" s="13" t="s">
        <v>35</v>
      </c>
      <c r="C15" s="15" t="s">
        <v>48</v>
      </c>
      <c r="D15" s="5" t="s">
        <v>51</v>
      </c>
      <c r="E15" s="16" t="s">
        <v>52</v>
      </c>
      <c r="F15" s="45">
        <v>33.408000000000001</v>
      </c>
      <c r="G15" s="45">
        <v>2.3616000000000001</v>
      </c>
      <c r="H15" s="46">
        <v>4</v>
      </c>
      <c r="I15" s="46">
        <v>8</v>
      </c>
      <c r="J15" s="66">
        <f t="shared" si="0"/>
        <v>43.769600000000004</v>
      </c>
      <c r="K15" s="37">
        <v>259</v>
      </c>
      <c r="L15" s="47">
        <v>31.52</v>
      </c>
      <c r="M15" s="48">
        <f t="shared" si="1"/>
        <v>357321.00812800007</v>
      </c>
    </row>
    <row r="16" spans="1:13" x14ac:dyDescent="0.25">
      <c r="A16" s="19"/>
      <c r="B16" s="6"/>
      <c r="C16" s="2"/>
      <c r="D16" s="2"/>
      <c r="E16" s="6"/>
      <c r="F16" s="51">
        <f t="shared" ref="F16:I16" si="4">SUM(F14:F15)</f>
        <v>50.112000000000002</v>
      </c>
      <c r="G16" s="51">
        <f t="shared" si="4"/>
        <v>3.5424000000000002</v>
      </c>
      <c r="H16" s="50">
        <f t="shared" si="4"/>
        <v>6</v>
      </c>
      <c r="I16" s="50">
        <f t="shared" si="4"/>
        <v>12</v>
      </c>
      <c r="J16" s="66">
        <f t="shared" si="0"/>
        <v>65.65440000000001</v>
      </c>
      <c r="K16" s="48"/>
      <c r="L16" s="48"/>
      <c r="M16" s="48">
        <f>SUM(M14:M15)</f>
        <v>728501.44124800013</v>
      </c>
    </row>
    <row r="17" spans="1:13" ht="31.5" x14ac:dyDescent="0.25">
      <c r="A17" s="74">
        <v>4</v>
      </c>
      <c r="B17" s="13" t="s">
        <v>215</v>
      </c>
      <c r="C17" s="2" t="s">
        <v>13</v>
      </c>
      <c r="D17" s="2" t="s">
        <v>33</v>
      </c>
      <c r="E17" s="6" t="s">
        <v>34</v>
      </c>
      <c r="F17" s="45">
        <v>33.408000000000001</v>
      </c>
      <c r="G17" s="54">
        <v>2.3616000000000001</v>
      </c>
      <c r="H17" s="55">
        <v>4</v>
      </c>
      <c r="I17" s="55">
        <v>8</v>
      </c>
      <c r="J17" s="66">
        <f>F17+G17+I17</f>
        <v>43.769600000000004</v>
      </c>
      <c r="K17" s="37">
        <v>475</v>
      </c>
      <c r="L17" s="47">
        <v>28.87</v>
      </c>
      <c r="M17" s="48">
        <f t="shared" si="1"/>
        <v>600223.46720000007</v>
      </c>
    </row>
    <row r="18" spans="1:13" ht="31.5" x14ac:dyDescent="0.25">
      <c r="A18" s="74"/>
      <c r="B18" s="13" t="s">
        <v>215</v>
      </c>
      <c r="C18" s="2" t="s">
        <v>13</v>
      </c>
      <c r="D18" s="2" t="s">
        <v>26</v>
      </c>
      <c r="E18" s="16" t="s">
        <v>14</v>
      </c>
      <c r="F18" s="45">
        <v>33.408000000000001</v>
      </c>
      <c r="G18" s="54">
        <v>2.3616000000000001</v>
      </c>
      <c r="H18" s="55">
        <v>4</v>
      </c>
      <c r="I18" s="55">
        <v>8</v>
      </c>
      <c r="J18" s="66">
        <f>F18+G18+I18</f>
        <v>43.769600000000004</v>
      </c>
      <c r="K18" s="37">
        <v>234</v>
      </c>
      <c r="L18" s="47">
        <v>32.340000000000003</v>
      </c>
      <c r="M18" s="48">
        <f t="shared" si="1"/>
        <v>331229.07417600002</v>
      </c>
    </row>
    <row r="19" spans="1:13" x14ac:dyDescent="0.25">
      <c r="A19" s="44"/>
      <c r="B19" s="13"/>
      <c r="C19" s="2"/>
      <c r="D19" s="2"/>
      <c r="E19" s="16"/>
      <c r="F19" s="51">
        <f t="shared" ref="F19:I19" si="5">SUM(F17:F18)</f>
        <v>66.816000000000003</v>
      </c>
      <c r="G19" s="51">
        <f t="shared" si="5"/>
        <v>4.7232000000000003</v>
      </c>
      <c r="H19" s="50">
        <f t="shared" si="5"/>
        <v>8</v>
      </c>
      <c r="I19" s="50">
        <f t="shared" si="5"/>
        <v>16</v>
      </c>
      <c r="J19" s="66">
        <f t="shared" ref="J19:J82" si="6">F19+G19+I19</f>
        <v>87.539200000000008</v>
      </c>
      <c r="K19" s="48"/>
      <c r="L19" s="48"/>
      <c r="M19" s="48">
        <f>SUM(M17:M18)</f>
        <v>931452.54137600004</v>
      </c>
    </row>
    <row r="20" spans="1:13" ht="31.5" x14ac:dyDescent="0.25">
      <c r="A20" s="74">
        <v>5</v>
      </c>
      <c r="B20" s="13" t="s">
        <v>215</v>
      </c>
      <c r="C20" s="2" t="s">
        <v>15</v>
      </c>
      <c r="D20" s="2" t="s">
        <v>27</v>
      </c>
      <c r="E20" s="16" t="s">
        <v>18</v>
      </c>
      <c r="F20" s="45">
        <v>50.112000000000002</v>
      </c>
      <c r="G20" s="70">
        <v>3.5424000000000002</v>
      </c>
      <c r="H20" s="55">
        <v>6</v>
      </c>
      <c r="I20" s="55">
        <v>12</v>
      </c>
      <c r="J20" s="66">
        <f t="shared" si="6"/>
        <v>65.65440000000001</v>
      </c>
      <c r="K20" s="37">
        <v>141</v>
      </c>
      <c r="L20" s="47">
        <v>36.61</v>
      </c>
      <c r="M20" s="48">
        <f t="shared" si="1"/>
        <v>338908.66934400005</v>
      </c>
    </row>
    <row r="21" spans="1:13" ht="31.5" x14ac:dyDescent="0.25">
      <c r="A21" s="74"/>
      <c r="B21" s="13" t="s">
        <v>215</v>
      </c>
      <c r="C21" s="2" t="s">
        <v>15</v>
      </c>
      <c r="D21" s="2" t="s">
        <v>32</v>
      </c>
      <c r="E21" s="14" t="s">
        <v>23</v>
      </c>
      <c r="F21" s="45">
        <v>16.704000000000001</v>
      </c>
      <c r="G21" s="70">
        <v>1.1808000000000001</v>
      </c>
      <c r="H21" s="55">
        <v>2</v>
      </c>
      <c r="I21" s="55">
        <v>4</v>
      </c>
      <c r="J21" s="66">
        <f t="shared" si="6"/>
        <v>21.884800000000002</v>
      </c>
      <c r="K21" s="37">
        <v>185</v>
      </c>
      <c r="L21" s="47">
        <v>34.21</v>
      </c>
      <c r="M21" s="48">
        <f t="shared" si="1"/>
        <v>138505.61648000003</v>
      </c>
    </row>
    <row r="22" spans="1:13" ht="31.5" x14ac:dyDescent="0.25">
      <c r="A22" s="74"/>
      <c r="B22" s="13" t="s">
        <v>215</v>
      </c>
      <c r="C22" s="2" t="s">
        <v>15</v>
      </c>
      <c r="D22" s="2" t="s">
        <v>28</v>
      </c>
      <c r="E22" s="16" t="s">
        <v>21</v>
      </c>
      <c r="F22" s="45">
        <v>41.760000000000005</v>
      </c>
      <c r="G22" s="70">
        <v>2.9520000000000004</v>
      </c>
      <c r="H22" s="55">
        <v>5</v>
      </c>
      <c r="I22" s="55">
        <v>10</v>
      </c>
      <c r="J22" s="66">
        <f t="shared" si="6"/>
        <v>54.712000000000003</v>
      </c>
      <c r="K22" s="37">
        <v>228</v>
      </c>
      <c r="L22" s="47">
        <v>32.28</v>
      </c>
      <c r="M22" s="48">
        <f t="shared" si="1"/>
        <v>402671.56608000008</v>
      </c>
    </row>
    <row r="23" spans="1:13" ht="31.5" x14ac:dyDescent="0.25">
      <c r="A23" s="74"/>
      <c r="B23" s="13" t="s">
        <v>215</v>
      </c>
      <c r="C23" s="2" t="s">
        <v>15</v>
      </c>
      <c r="D23" s="2" t="s">
        <v>29</v>
      </c>
      <c r="E23" s="16" t="s">
        <v>22</v>
      </c>
      <c r="F23" s="45">
        <v>25.056000000000001</v>
      </c>
      <c r="G23" s="70">
        <v>1.7712000000000001</v>
      </c>
      <c r="H23" s="55">
        <v>3</v>
      </c>
      <c r="I23" s="55">
        <v>6</v>
      </c>
      <c r="J23" s="66">
        <f t="shared" si="6"/>
        <v>32.827200000000005</v>
      </c>
      <c r="K23" s="37">
        <v>97</v>
      </c>
      <c r="L23" s="47">
        <v>41.75</v>
      </c>
      <c r="M23" s="48">
        <f t="shared" si="1"/>
        <v>132941.95320000002</v>
      </c>
    </row>
    <row r="24" spans="1:13" ht="31.5" x14ac:dyDescent="0.25">
      <c r="A24" s="74"/>
      <c r="B24" s="13" t="s">
        <v>215</v>
      </c>
      <c r="C24" s="2" t="s">
        <v>15</v>
      </c>
      <c r="D24" s="2" t="s">
        <v>30</v>
      </c>
      <c r="E24" s="16" t="s">
        <v>16</v>
      </c>
      <c r="F24" s="45">
        <v>41.760000000000005</v>
      </c>
      <c r="G24" s="70">
        <v>2.9520000000000004</v>
      </c>
      <c r="H24" s="55">
        <v>5</v>
      </c>
      <c r="I24" s="55">
        <v>10</v>
      </c>
      <c r="J24" s="66">
        <f t="shared" si="6"/>
        <v>54.712000000000003</v>
      </c>
      <c r="K24" s="37">
        <v>145</v>
      </c>
      <c r="L24" s="47">
        <v>36.299999999999997</v>
      </c>
      <c r="M24" s="48">
        <f t="shared" si="1"/>
        <v>287976.61200000002</v>
      </c>
    </row>
    <row r="25" spans="1:13" ht="31.5" x14ac:dyDescent="0.25">
      <c r="A25" s="74"/>
      <c r="B25" s="13" t="s">
        <v>215</v>
      </c>
      <c r="C25" s="2" t="s">
        <v>15</v>
      </c>
      <c r="D25" s="2" t="s">
        <v>150</v>
      </c>
      <c r="E25" s="16" t="s">
        <v>149</v>
      </c>
      <c r="F25" s="45">
        <v>8.3520000000000003</v>
      </c>
      <c r="G25" s="70">
        <v>0.59040000000000004</v>
      </c>
      <c r="H25" s="55">
        <v>1</v>
      </c>
      <c r="I25" s="55">
        <v>2</v>
      </c>
      <c r="J25" s="66">
        <f t="shared" si="6"/>
        <v>10.942400000000001</v>
      </c>
      <c r="K25" s="37">
        <v>66</v>
      </c>
      <c r="L25" s="47">
        <v>42</v>
      </c>
      <c r="M25" s="48">
        <f t="shared" si="1"/>
        <v>30332.332800000004</v>
      </c>
    </row>
    <row r="26" spans="1:13" ht="31.5" x14ac:dyDescent="0.25">
      <c r="A26" s="74"/>
      <c r="B26" s="13" t="s">
        <v>215</v>
      </c>
      <c r="C26" s="2" t="s">
        <v>15</v>
      </c>
      <c r="D26" s="2" t="s">
        <v>25</v>
      </c>
      <c r="E26" s="16" t="s">
        <v>17</v>
      </c>
      <c r="F26" s="45">
        <v>25.056000000000001</v>
      </c>
      <c r="G26" s="70">
        <v>1.7712000000000001</v>
      </c>
      <c r="H26" s="55">
        <v>3</v>
      </c>
      <c r="I26" s="55">
        <v>6</v>
      </c>
      <c r="J26" s="66">
        <f t="shared" si="6"/>
        <v>32.827200000000005</v>
      </c>
      <c r="K26" s="37">
        <v>169</v>
      </c>
      <c r="L26" s="47">
        <v>34.729999999999997</v>
      </c>
      <c r="M26" s="48">
        <f t="shared" si="1"/>
        <v>192674.98286400002</v>
      </c>
    </row>
    <row r="27" spans="1:13" ht="31.5" x14ac:dyDescent="0.25">
      <c r="A27" s="74"/>
      <c r="B27" s="13" t="s">
        <v>215</v>
      </c>
      <c r="C27" s="2" t="s">
        <v>15</v>
      </c>
      <c r="D27" s="2" t="s">
        <v>19</v>
      </c>
      <c r="E27" s="16" t="s">
        <v>20</v>
      </c>
      <c r="F27" s="45">
        <v>50.112000000000002</v>
      </c>
      <c r="G27" s="70">
        <v>3.5424000000000002</v>
      </c>
      <c r="H27" s="55">
        <v>6</v>
      </c>
      <c r="I27" s="55">
        <v>12</v>
      </c>
      <c r="J27" s="66">
        <f t="shared" si="6"/>
        <v>65.65440000000001</v>
      </c>
      <c r="K27" s="36">
        <v>218</v>
      </c>
      <c r="L27" s="56">
        <v>32.61</v>
      </c>
      <c r="M27" s="48">
        <f t="shared" si="1"/>
        <v>466735.81651200005</v>
      </c>
    </row>
    <row r="28" spans="1:13" x14ac:dyDescent="0.25">
      <c r="A28" s="19"/>
      <c r="B28" s="22"/>
      <c r="C28" s="32"/>
      <c r="D28" s="40"/>
      <c r="E28" s="71"/>
      <c r="F28" s="51">
        <f t="shared" ref="F28:I28" si="7">SUM(F20:F27)</f>
        <v>258.91200000000003</v>
      </c>
      <c r="G28" s="51">
        <f t="shared" si="7"/>
        <v>18.302400000000002</v>
      </c>
      <c r="H28" s="50">
        <f t="shared" si="7"/>
        <v>31</v>
      </c>
      <c r="I28" s="50">
        <f t="shared" si="7"/>
        <v>62</v>
      </c>
      <c r="J28" s="66">
        <f t="shared" si="6"/>
        <v>339.21440000000001</v>
      </c>
      <c r="K28" s="48"/>
      <c r="L28" s="48"/>
      <c r="M28" s="48">
        <f>SUM(M20:M27)</f>
        <v>1990747.5492800002</v>
      </c>
    </row>
    <row r="29" spans="1:13" ht="47.25" x14ac:dyDescent="0.25">
      <c r="A29" s="74">
        <v>6</v>
      </c>
      <c r="B29" s="13" t="s">
        <v>144</v>
      </c>
      <c r="C29" s="2" t="s">
        <v>53</v>
      </c>
      <c r="D29" s="5" t="s">
        <v>105</v>
      </c>
      <c r="E29" s="6" t="s">
        <v>106</v>
      </c>
      <c r="F29" s="45">
        <v>17.568000000000001</v>
      </c>
      <c r="G29" s="45">
        <v>1.1808000000000001</v>
      </c>
      <c r="H29" s="57">
        <v>2</v>
      </c>
      <c r="I29" s="46">
        <v>4</v>
      </c>
      <c r="J29" s="66">
        <f t="shared" si="6"/>
        <v>22.748800000000003</v>
      </c>
      <c r="K29" s="37">
        <v>839</v>
      </c>
      <c r="L29" s="47">
        <v>26.12</v>
      </c>
      <c r="M29" s="48">
        <f t="shared" si="1"/>
        <v>498532.67238400003</v>
      </c>
    </row>
    <row r="30" spans="1:13" ht="47.25" x14ac:dyDescent="0.25">
      <c r="A30" s="74"/>
      <c r="B30" s="13" t="s">
        <v>144</v>
      </c>
      <c r="C30" s="2" t="s">
        <v>53</v>
      </c>
      <c r="D30" s="5" t="s">
        <v>107</v>
      </c>
      <c r="E30" s="6" t="s">
        <v>69</v>
      </c>
      <c r="F30" s="45">
        <v>84.384000000000015</v>
      </c>
      <c r="G30" s="45">
        <v>5.9039999999999999</v>
      </c>
      <c r="H30" s="57">
        <v>10</v>
      </c>
      <c r="I30" s="46">
        <v>20</v>
      </c>
      <c r="J30" s="66">
        <f t="shared" si="6"/>
        <v>110.28800000000001</v>
      </c>
      <c r="K30" s="37">
        <v>839</v>
      </c>
      <c r="L30" s="47">
        <v>26.12</v>
      </c>
      <c r="M30" s="48">
        <f t="shared" si="1"/>
        <v>2416926.2278400003</v>
      </c>
    </row>
    <row r="31" spans="1:13" ht="47.25" x14ac:dyDescent="0.25">
      <c r="A31" s="74"/>
      <c r="B31" s="13" t="s">
        <v>144</v>
      </c>
      <c r="C31" s="2" t="s">
        <v>53</v>
      </c>
      <c r="D31" s="5" t="s">
        <v>108</v>
      </c>
      <c r="E31" s="6" t="s">
        <v>54</v>
      </c>
      <c r="F31" s="45">
        <v>25.056000000000001</v>
      </c>
      <c r="G31" s="45">
        <v>1.7712000000000001</v>
      </c>
      <c r="H31" s="57">
        <v>3</v>
      </c>
      <c r="I31" s="46">
        <v>6</v>
      </c>
      <c r="J31" s="66">
        <f t="shared" si="6"/>
        <v>32.827200000000005</v>
      </c>
      <c r="K31" s="37">
        <v>749</v>
      </c>
      <c r="L31" s="47">
        <v>26.36</v>
      </c>
      <c r="M31" s="48">
        <f t="shared" si="1"/>
        <v>648128.41900800017</v>
      </c>
    </row>
    <row r="32" spans="1:13" x14ac:dyDescent="0.25">
      <c r="A32" s="19"/>
      <c r="B32" s="13"/>
      <c r="C32" s="2"/>
      <c r="D32" s="2"/>
      <c r="E32" s="6"/>
      <c r="F32" s="52">
        <f t="shared" ref="F32:I32" si="8">SUM(F29:F31)</f>
        <v>127.00800000000001</v>
      </c>
      <c r="G32" s="52">
        <f t="shared" si="8"/>
        <v>8.8559999999999999</v>
      </c>
      <c r="H32" s="53">
        <f t="shared" si="8"/>
        <v>15</v>
      </c>
      <c r="I32" s="53">
        <f t="shared" si="8"/>
        <v>30</v>
      </c>
      <c r="J32" s="66">
        <f t="shared" si="6"/>
        <v>165.864</v>
      </c>
      <c r="K32" s="58"/>
      <c r="L32" s="58"/>
      <c r="M32" s="58">
        <f>SUM(M29:M31)</f>
        <v>3563587.3192320005</v>
      </c>
    </row>
    <row r="33" spans="1:13" ht="47.25" x14ac:dyDescent="0.25">
      <c r="A33" s="44">
        <v>7</v>
      </c>
      <c r="B33" s="13" t="s">
        <v>144</v>
      </c>
      <c r="C33" s="2" t="s">
        <v>31</v>
      </c>
      <c r="D33" s="18" t="s">
        <v>145</v>
      </c>
      <c r="E33" s="6" t="s">
        <v>24</v>
      </c>
      <c r="F33" s="45">
        <v>16.943999999999999</v>
      </c>
      <c r="G33" s="45">
        <v>1.1808000000000001</v>
      </c>
      <c r="H33" s="46">
        <v>2</v>
      </c>
      <c r="I33" s="46">
        <v>4</v>
      </c>
      <c r="J33" s="66">
        <f t="shared" si="6"/>
        <v>22.1248</v>
      </c>
      <c r="K33" s="37">
        <v>1230</v>
      </c>
      <c r="L33" s="47">
        <v>25.58</v>
      </c>
      <c r="M33" s="48">
        <f t="shared" si="1"/>
        <v>696121.43232000002</v>
      </c>
    </row>
    <row r="34" spans="1:13" x14ac:dyDescent="0.25">
      <c r="A34" s="19"/>
      <c r="B34" s="6"/>
      <c r="C34" s="2"/>
      <c r="D34" s="24"/>
      <c r="E34" s="6"/>
      <c r="F34" s="51">
        <f t="shared" ref="F34:I34" si="9">SUM(F33)</f>
        <v>16.943999999999999</v>
      </c>
      <c r="G34" s="51">
        <f t="shared" si="9"/>
        <v>1.1808000000000001</v>
      </c>
      <c r="H34" s="50">
        <f t="shared" si="9"/>
        <v>2</v>
      </c>
      <c r="I34" s="50">
        <f t="shared" si="9"/>
        <v>4</v>
      </c>
      <c r="J34" s="66">
        <f t="shared" si="6"/>
        <v>22.1248</v>
      </c>
      <c r="K34" s="51"/>
      <c r="L34" s="51"/>
      <c r="M34" s="72">
        <f>SUM(M33)</f>
        <v>696121.43232000002</v>
      </c>
    </row>
    <row r="35" spans="1:13" ht="47.25" x14ac:dyDescent="0.25">
      <c r="A35" s="44">
        <v>8</v>
      </c>
      <c r="B35" s="13" t="s">
        <v>144</v>
      </c>
      <c r="C35" s="2" t="s">
        <v>146</v>
      </c>
      <c r="D35" s="18" t="s">
        <v>147</v>
      </c>
      <c r="E35" s="6" t="s">
        <v>148</v>
      </c>
      <c r="F35" s="45">
        <v>7.7759999999999998</v>
      </c>
      <c r="G35" s="45">
        <v>0.64800000000000002</v>
      </c>
      <c r="H35" s="46">
        <v>1</v>
      </c>
      <c r="I35" s="46">
        <v>2</v>
      </c>
      <c r="J35" s="66">
        <f t="shared" si="6"/>
        <v>10.423999999999999</v>
      </c>
      <c r="K35" s="37">
        <v>113</v>
      </c>
      <c r="L35" s="47">
        <v>37.89</v>
      </c>
      <c r="M35" s="48">
        <f t="shared" si="1"/>
        <v>44631.085680000004</v>
      </c>
    </row>
    <row r="36" spans="1:13" x14ac:dyDescent="0.25">
      <c r="A36" s="19"/>
      <c r="B36" s="14"/>
      <c r="C36" s="19"/>
      <c r="D36" s="19"/>
      <c r="E36" s="14"/>
      <c r="F36" s="51">
        <f t="shared" ref="F36:J36" si="10">SUM(F35)</f>
        <v>7.7759999999999998</v>
      </c>
      <c r="G36" s="51">
        <f t="shared" si="10"/>
        <v>0.64800000000000002</v>
      </c>
      <c r="H36" s="50">
        <f t="shared" si="10"/>
        <v>1</v>
      </c>
      <c r="I36" s="50">
        <f t="shared" si="10"/>
        <v>2</v>
      </c>
      <c r="J36" s="67">
        <f t="shared" si="10"/>
        <v>10.423999999999999</v>
      </c>
      <c r="K36" s="48"/>
      <c r="L36" s="48"/>
      <c r="M36" s="48">
        <f>SUM(M35)</f>
        <v>44631.085680000004</v>
      </c>
    </row>
    <row r="37" spans="1:13" ht="47.25" x14ac:dyDescent="0.25">
      <c r="A37" s="74">
        <v>9</v>
      </c>
      <c r="B37" s="36" t="s">
        <v>216</v>
      </c>
      <c r="C37" s="2" t="s">
        <v>157</v>
      </c>
      <c r="D37" s="4" t="s">
        <v>158</v>
      </c>
      <c r="E37" s="6" t="s">
        <v>159</v>
      </c>
      <c r="F37" s="45">
        <v>16.704000000000001</v>
      </c>
      <c r="G37" s="45">
        <v>1.1808000000000001</v>
      </c>
      <c r="H37" s="46">
        <v>2</v>
      </c>
      <c r="I37" s="46">
        <v>4</v>
      </c>
      <c r="J37" s="66">
        <f t="shared" si="6"/>
        <v>21.884800000000002</v>
      </c>
      <c r="K37" s="36">
        <v>372</v>
      </c>
      <c r="L37" s="59">
        <v>29.58</v>
      </c>
      <c r="M37" s="48">
        <f t="shared" si="1"/>
        <v>240815.08684800001</v>
      </c>
    </row>
    <row r="38" spans="1:13" ht="63" x14ac:dyDescent="0.25">
      <c r="A38" s="74"/>
      <c r="B38" s="36" t="s">
        <v>216</v>
      </c>
      <c r="C38" s="2" t="s">
        <v>157</v>
      </c>
      <c r="D38" s="4" t="s">
        <v>160</v>
      </c>
      <c r="E38" s="6" t="s">
        <v>159</v>
      </c>
      <c r="F38" s="45">
        <v>33.408000000000001</v>
      </c>
      <c r="G38" s="45">
        <v>2.3616000000000001</v>
      </c>
      <c r="H38" s="46">
        <v>4</v>
      </c>
      <c r="I38" s="46">
        <v>8</v>
      </c>
      <c r="J38" s="66">
        <f t="shared" si="6"/>
        <v>43.769600000000004</v>
      </c>
      <c r="K38" s="36">
        <v>372</v>
      </c>
      <c r="L38" s="59">
        <v>29.58</v>
      </c>
      <c r="M38" s="48">
        <f t="shared" si="1"/>
        <v>481630.17369600001</v>
      </c>
    </row>
    <row r="39" spans="1:13" ht="63" x14ac:dyDescent="0.25">
      <c r="A39" s="74"/>
      <c r="B39" s="36" t="s">
        <v>216</v>
      </c>
      <c r="C39" s="2" t="s">
        <v>157</v>
      </c>
      <c r="D39" s="4" t="s">
        <v>161</v>
      </c>
      <c r="E39" s="6" t="s">
        <v>162</v>
      </c>
      <c r="F39" s="45">
        <v>50.997</v>
      </c>
      <c r="G39" s="45">
        <v>3.5424000000000002</v>
      </c>
      <c r="H39" s="46">
        <v>6</v>
      </c>
      <c r="I39" s="46">
        <v>12</v>
      </c>
      <c r="J39" s="66">
        <f t="shared" si="6"/>
        <v>66.539400000000001</v>
      </c>
      <c r="K39" s="36">
        <v>289</v>
      </c>
      <c r="L39" s="59">
        <v>30.86</v>
      </c>
      <c r="M39" s="48">
        <f t="shared" si="1"/>
        <v>593434.30047600006</v>
      </c>
    </row>
    <row r="40" spans="1:13" ht="47.25" x14ac:dyDescent="0.25">
      <c r="A40" s="74"/>
      <c r="B40" s="36" t="s">
        <v>216</v>
      </c>
      <c r="C40" s="2" t="s">
        <v>157</v>
      </c>
      <c r="D40" s="4" t="s">
        <v>163</v>
      </c>
      <c r="E40" s="6" t="s">
        <v>162</v>
      </c>
      <c r="F40" s="45">
        <v>8.3520000000000003</v>
      </c>
      <c r="G40" s="45">
        <v>0.59040000000000004</v>
      </c>
      <c r="H40" s="46">
        <v>1</v>
      </c>
      <c r="I40" s="46">
        <v>2</v>
      </c>
      <c r="J40" s="66">
        <f t="shared" si="6"/>
        <v>10.942400000000001</v>
      </c>
      <c r="K40" s="36">
        <v>289</v>
      </c>
      <c r="L40" s="59">
        <v>30.86</v>
      </c>
      <c r="M40" s="48">
        <f t="shared" si="1"/>
        <v>97590.232096000007</v>
      </c>
    </row>
    <row r="41" spans="1:13" ht="47.25" x14ac:dyDescent="0.25">
      <c r="A41" s="74"/>
      <c r="B41" s="36" t="s">
        <v>216</v>
      </c>
      <c r="C41" s="2" t="s">
        <v>157</v>
      </c>
      <c r="D41" s="4" t="s">
        <v>164</v>
      </c>
      <c r="E41" s="6" t="s">
        <v>162</v>
      </c>
      <c r="F41" s="45">
        <v>8.3520000000000003</v>
      </c>
      <c r="G41" s="45">
        <v>0.59040000000000004</v>
      </c>
      <c r="H41" s="46">
        <v>1</v>
      </c>
      <c r="I41" s="46">
        <v>2</v>
      </c>
      <c r="J41" s="66">
        <f t="shared" si="6"/>
        <v>10.942400000000001</v>
      </c>
      <c r="K41" s="36">
        <v>289</v>
      </c>
      <c r="L41" s="59">
        <v>30.86</v>
      </c>
      <c r="M41" s="48">
        <f t="shared" si="1"/>
        <v>97590.232096000007</v>
      </c>
    </row>
    <row r="42" spans="1:13" ht="63" x14ac:dyDescent="0.25">
      <c r="A42" s="74"/>
      <c r="B42" s="36" t="s">
        <v>216</v>
      </c>
      <c r="C42" s="2" t="s">
        <v>157</v>
      </c>
      <c r="D42" s="4" t="s">
        <v>165</v>
      </c>
      <c r="E42" s="6" t="s">
        <v>166</v>
      </c>
      <c r="F42" s="45">
        <v>41.760000000000005</v>
      </c>
      <c r="G42" s="45">
        <v>2.9520000000000004</v>
      </c>
      <c r="H42" s="46">
        <v>5</v>
      </c>
      <c r="I42" s="46">
        <v>10</v>
      </c>
      <c r="J42" s="66">
        <f t="shared" si="6"/>
        <v>54.712000000000003</v>
      </c>
      <c r="K42" s="36">
        <v>289</v>
      </c>
      <c r="L42" s="59">
        <v>30.86</v>
      </c>
      <c r="M42" s="48">
        <f t="shared" si="1"/>
        <v>487951.16048000002</v>
      </c>
    </row>
    <row r="43" spans="1:13" ht="47.25" x14ac:dyDescent="0.25">
      <c r="A43" s="74"/>
      <c r="B43" s="36" t="s">
        <v>216</v>
      </c>
      <c r="C43" s="2" t="s">
        <v>157</v>
      </c>
      <c r="D43" s="4" t="s">
        <v>167</v>
      </c>
      <c r="E43" s="6" t="s">
        <v>166</v>
      </c>
      <c r="F43" s="45">
        <v>33.408000000000001</v>
      </c>
      <c r="G43" s="45">
        <v>2.3616000000000001</v>
      </c>
      <c r="H43" s="46">
        <v>4</v>
      </c>
      <c r="I43" s="46">
        <v>8</v>
      </c>
      <c r="J43" s="66">
        <f t="shared" si="6"/>
        <v>43.769600000000004</v>
      </c>
      <c r="K43" s="36">
        <v>289</v>
      </c>
      <c r="L43" s="59">
        <v>30.86</v>
      </c>
      <c r="M43" s="48">
        <f t="shared" si="1"/>
        <v>390360.92838400003</v>
      </c>
    </row>
    <row r="44" spans="1:13" ht="47.25" x14ac:dyDescent="0.25">
      <c r="A44" s="74"/>
      <c r="B44" s="36" t="s">
        <v>216</v>
      </c>
      <c r="C44" s="2" t="s">
        <v>157</v>
      </c>
      <c r="D44" s="4" t="s">
        <v>168</v>
      </c>
      <c r="E44" s="6" t="s">
        <v>166</v>
      </c>
      <c r="F44" s="45">
        <v>8.3520000000000003</v>
      </c>
      <c r="G44" s="45">
        <v>0.59040000000000004</v>
      </c>
      <c r="H44" s="46">
        <v>1</v>
      </c>
      <c r="I44" s="46">
        <v>2</v>
      </c>
      <c r="J44" s="66">
        <f t="shared" si="6"/>
        <v>10.942400000000001</v>
      </c>
      <c r="K44" s="36">
        <v>289</v>
      </c>
      <c r="L44" s="59">
        <v>30.86</v>
      </c>
      <c r="M44" s="48">
        <f t="shared" si="1"/>
        <v>97590.232096000007</v>
      </c>
    </row>
    <row r="45" spans="1:13" ht="47.25" x14ac:dyDescent="0.25">
      <c r="A45" s="74"/>
      <c r="B45" s="36" t="s">
        <v>216</v>
      </c>
      <c r="C45" s="2" t="s">
        <v>157</v>
      </c>
      <c r="D45" s="4" t="s">
        <v>169</v>
      </c>
      <c r="E45" s="6" t="s">
        <v>170</v>
      </c>
      <c r="F45" s="45">
        <v>33.840000000000003</v>
      </c>
      <c r="G45" s="45">
        <v>2.3616000000000001</v>
      </c>
      <c r="H45" s="46">
        <v>4</v>
      </c>
      <c r="I45" s="46">
        <v>8</v>
      </c>
      <c r="J45" s="66">
        <f t="shared" si="6"/>
        <v>44.201600000000006</v>
      </c>
      <c r="K45" s="36">
        <v>364</v>
      </c>
      <c r="L45" s="59">
        <v>29.68</v>
      </c>
      <c r="M45" s="48">
        <f t="shared" si="1"/>
        <v>477532.86963200005</v>
      </c>
    </row>
    <row r="46" spans="1:13" ht="47.25" x14ac:dyDescent="0.25">
      <c r="A46" s="74"/>
      <c r="B46" s="36" t="s">
        <v>216</v>
      </c>
      <c r="C46" s="2" t="s">
        <v>157</v>
      </c>
      <c r="D46" s="4" t="s">
        <v>171</v>
      </c>
      <c r="E46" s="6" t="s">
        <v>170</v>
      </c>
      <c r="F46" s="45">
        <v>8.3520000000000003</v>
      </c>
      <c r="G46" s="45">
        <v>0.59040000000000004</v>
      </c>
      <c r="H46" s="46">
        <v>1</v>
      </c>
      <c r="I46" s="46">
        <v>2</v>
      </c>
      <c r="J46" s="66">
        <f t="shared" si="6"/>
        <v>10.942400000000001</v>
      </c>
      <c r="K46" s="36">
        <v>364</v>
      </c>
      <c r="L46" s="59">
        <v>29.68</v>
      </c>
      <c r="M46" s="48">
        <f t="shared" si="1"/>
        <v>118216.437248</v>
      </c>
    </row>
    <row r="47" spans="1:13" x14ac:dyDescent="0.25">
      <c r="A47" s="19"/>
      <c r="B47" s="16"/>
      <c r="C47" s="2"/>
      <c r="D47" s="15"/>
      <c r="E47" s="6"/>
      <c r="F47" s="52">
        <f>SUM(F37:F46)</f>
        <v>243.52500000000006</v>
      </c>
      <c r="G47" s="52">
        <f t="shared" ref="G47:M47" si="11">SUM(G37:G46)</f>
        <v>17.121600000000001</v>
      </c>
      <c r="H47" s="53">
        <f t="shared" si="11"/>
        <v>29</v>
      </c>
      <c r="I47" s="53">
        <f t="shared" si="11"/>
        <v>58</v>
      </c>
      <c r="J47" s="66">
        <f t="shared" si="6"/>
        <v>318.64660000000003</v>
      </c>
      <c r="K47" s="52"/>
      <c r="L47" s="52"/>
      <c r="M47" s="73">
        <f t="shared" si="11"/>
        <v>3082711.6530520003</v>
      </c>
    </row>
    <row r="48" spans="1:13" ht="47.25" x14ac:dyDescent="0.25">
      <c r="A48" s="74">
        <v>10</v>
      </c>
      <c r="B48" s="36" t="s">
        <v>216</v>
      </c>
      <c r="C48" s="2" t="s">
        <v>172</v>
      </c>
      <c r="D48" s="5" t="s">
        <v>173</v>
      </c>
      <c r="E48" s="6" t="s">
        <v>174</v>
      </c>
      <c r="F48" s="45">
        <v>31.103999999999999</v>
      </c>
      <c r="G48" s="45">
        <v>2.5920000000000001</v>
      </c>
      <c r="H48" s="46">
        <v>4</v>
      </c>
      <c r="I48" s="46">
        <v>8</v>
      </c>
      <c r="J48" s="66">
        <f t="shared" si="6"/>
        <v>41.695999999999998</v>
      </c>
      <c r="K48" s="36">
        <v>300</v>
      </c>
      <c r="L48" s="56">
        <v>30.65</v>
      </c>
      <c r="M48" s="48">
        <f t="shared" si="1"/>
        <v>383394.72</v>
      </c>
    </row>
    <row r="49" spans="1:13" ht="47.25" x14ac:dyDescent="0.25">
      <c r="A49" s="74"/>
      <c r="B49" s="36" t="s">
        <v>216</v>
      </c>
      <c r="C49" s="2" t="s">
        <v>172</v>
      </c>
      <c r="D49" s="5" t="s">
        <v>175</v>
      </c>
      <c r="E49" s="6" t="s">
        <v>176</v>
      </c>
      <c r="F49" s="45">
        <v>34.272000000000006</v>
      </c>
      <c r="G49" s="45">
        <v>2.3616000000000001</v>
      </c>
      <c r="H49" s="46">
        <v>4</v>
      </c>
      <c r="I49" s="46">
        <v>8</v>
      </c>
      <c r="J49" s="66">
        <f t="shared" si="6"/>
        <v>44.633600000000008</v>
      </c>
      <c r="K49" s="36">
        <v>420</v>
      </c>
      <c r="L49" s="56">
        <v>29.07</v>
      </c>
      <c r="M49" s="48">
        <f t="shared" si="1"/>
        <v>544949.47584000009</v>
      </c>
    </row>
    <row r="50" spans="1:13" ht="47.25" x14ac:dyDescent="0.25">
      <c r="A50" s="74"/>
      <c r="B50" s="36" t="s">
        <v>216</v>
      </c>
      <c r="C50" s="2" t="s">
        <v>172</v>
      </c>
      <c r="D50" s="5" t="s">
        <v>177</v>
      </c>
      <c r="E50" s="6" t="s">
        <v>178</v>
      </c>
      <c r="F50" s="45">
        <v>8.5620000000000012</v>
      </c>
      <c r="G50" s="45">
        <v>0.59040000000000004</v>
      </c>
      <c r="H50" s="46">
        <v>1</v>
      </c>
      <c r="I50" s="46">
        <v>2</v>
      </c>
      <c r="J50" s="66">
        <f t="shared" si="6"/>
        <v>11.152400000000002</v>
      </c>
      <c r="K50" s="36">
        <v>491</v>
      </c>
      <c r="L50" s="59">
        <v>28.5</v>
      </c>
      <c r="M50" s="48">
        <f t="shared" si="1"/>
        <v>156061.10940000004</v>
      </c>
    </row>
    <row r="51" spans="1:13" ht="47.25" x14ac:dyDescent="0.25">
      <c r="A51" s="74"/>
      <c r="B51" s="36" t="s">
        <v>216</v>
      </c>
      <c r="C51" s="2" t="s">
        <v>172</v>
      </c>
      <c r="D51" s="4" t="s">
        <v>179</v>
      </c>
      <c r="E51" s="6" t="s">
        <v>180</v>
      </c>
      <c r="F51" s="45">
        <v>15.751999999999999</v>
      </c>
      <c r="G51" s="45">
        <v>1.296</v>
      </c>
      <c r="H51" s="46">
        <v>2</v>
      </c>
      <c r="I51" s="46">
        <v>4</v>
      </c>
      <c r="J51" s="66">
        <f t="shared" si="6"/>
        <v>21.047999999999998</v>
      </c>
      <c r="K51" s="36">
        <v>235</v>
      </c>
      <c r="L51" s="56">
        <v>31.94</v>
      </c>
      <c r="M51" s="48">
        <f t="shared" si="1"/>
        <v>157984.1832</v>
      </c>
    </row>
    <row r="52" spans="1:13" ht="47.25" x14ac:dyDescent="0.25">
      <c r="A52" s="74"/>
      <c r="B52" s="36" t="s">
        <v>216</v>
      </c>
      <c r="C52" s="2" t="s">
        <v>172</v>
      </c>
      <c r="D52" s="4" t="s">
        <v>181</v>
      </c>
      <c r="E52" s="6" t="s">
        <v>182</v>
      </c>
      <c r="F52" s="45">
        <v>15.851999999999999</v>
      </c>
      <c r="G52" s="45">
        <v>1.296</v>
      </c>
      <c r="H52" s="46">
        <v>2</v>
      </c>
      <c r="I52" s="46">
        <v>4</v>
      </c>
      <c r="J52" s="66">
        <f t="shared" si="6"/>
        <v>21.148</v>
      </c>
      <c r="K52" s="36">
        <v>43.5</v>
      </c>
      <c r="L52" s="59">
        <v>61.88</v>
      </c>
      <c r="M52" s="48">
        <f t="shared" si="1"/>
        <v>56925.763440000002</v>
      </c>
    </row>
    <row r="53" spans="1:13" ht="47.25" x14ac:dyDescent="0.25">
      <c r="A53" s="74"/>
      <c r="B53" s="36" t="s">
        <v>216</v>
      </c>
      <c r="C53" s="2" t="s">
        <v>172</v>
      </c>
      <c r="D53" s="5" t="s">
        <v>183</v>
      </c>
      <c r="E53" s="6" t="s">
        <v>184</v>
      </c>
      <c r="F53" s="45">
        <v>8.3520000000000003</v>
      </c>
      <c r="G53" s="45">
        <v>0.59040000000000004</v>
      </c>
      <c r="H53" s="46">
        <v>1</v>
      </c>
      <c r="I53" s="46">
        <v>2</v>
      </c>
      <c r="J53" s="66">
        <f t="shared" si="6"/>
        <v>10.942400000000001</v>
      </c>
      <c r="K53" s="36">
        <v>200</v>
      </c>
      <c r="L53" s="56">
        <v>33.4</v>
      </c>
      <c r="M53" s="48">
        <f t="shared" si="1"/>
        <v>73095.232000000004</v>
      </c>
    </row>
    <row r="54" spans="1:13" ht="47.25" x14ac:dyDescent="0.25">
      <c r="A54" s="74"/>
      <c r="B54" s="36" t="s">
        <v>216</v>
      </c>
      <c r="C54" s="2" t="s">
        <v>172</v>
      </c>
      <c r="D54" s="5" t="s">
        <v>183</v>
      </c>
      <c r="E54" s="6" t="s">
        <v>185</v>
      </c>
      <c r="F54" s="45">
        <v>8.3520000000000003</v>
      </c>
      <c r="G54" s="45">
        <v>0.59040000000000004</v>
      </c>
      <c r="H54" s="57">
        <v>1</v>
      </c>
      <c r="I54" s="57">
        <v>2</v>
      </c>
      <c r="J54" s="66">
        <f t="shared" si="6"/>
        <v>10.942400000000001</v>
      </c>
      <c r="K54" s="13">
        <v>306</v>
      </c>
      <c r="L54" s="47">
        <v>30.54</v>
      </c>
      <c r="M54" s="48">
        <f t="shared" si="1"/>
        <v>102259.35417600001</v>
      </c>
    </row>
    <row r="55" spans="1:13" ht="47.25" x14ac:dyDescent="0.25">
      <c r="A55" s="74"/>
      <c r="B55" s="36" t="s">
        <v>216</v>
      </c>
      <c r="C55" s="2" t="s">
        <v>172</v>
      </c>
      <c r="D55" s="5" t="s">
        <v>186</v>
      </c>
      <c r="E55" s="6" t="s">
        <v>187</v>
      </c>
      <c r="F55" s="45">
        <v>16.704000000000001</v>
      </c>
      <c r="G55" s="45">
        <v>1.1808000000000001</v>
      </c>
      <c r="H55" s="57">
        <v>2</v>
      </c>
      <c r="I55" s="57">
        <v>4</v>
      </c>
      <c r="J55" s="66">
        <f t="shared" si="6"/>
        <v>21.884800000000002</v>
      </c>
      <c r="K55" s="13">
        <v>109</v>
      </c>
      <c r="L55" s="47">
        <v>39.799999999999997</v>
      </c>
      <c r="M55" s="48">
        <f t="shared" si="1"/>
        <v>94940.639360000001</v>
      </c>
    </row>
    <row r="56" spans="1:13" ht="47.25" x14ac:dyDescent="0.25">
      <c r="A56" s="74"/>
      <c r="B56" s="36" t="s">
        <v>216</v>
      </c>
      <c r="C56" s="2" t="s">
        <v>172</v>
      </c>
      <c r="D56" s="5" t="s">
        <v>188</v>
      </c>
      <c r="E56" s="6" t="s">
        <v>189</v>
      </c>
      <c r="F56" s="45">
        <v>16.704000000000001</v>
      </c>
      <c r="G56" s="45">
        <v>1.1808000000000001</v>
      </c>
      <c r="H56" s="57">
        <v>2</v>
      </c>
      <c r="I56" s="57">
        <v>4</v>
      </c>
      <c r="J56" s="66">
        <f t="shared" si="6"/>
        <v>21.884800000000002</v>
      </c>
      <c r="K56" s="13">
        <v>325</v>
      </c>
      <c r="L56" s="47">
        <v>30.22</v>
      </c>
      <c r="M56" s="48">
        <f t="shared" si="1"/>
        <v>214941.5632</v>
      </c>
    </row>
    <row r="57" spans="1:13" ht="47.25" x14ac:dyDescent="0.25">
      <c r="A57" s="74"/>
      <c r="B57" s="36" t="s">
        <v>216</v>
      </c>
      <c r="C57" s="2" t="s">
        <v>172</v>
      </c>
      <c r="D57" s="5" t="s">
        <v>190</v>
      </c>
      <c r="E57" s="6" t="s">
        <v>191</v>
      </c>
      <c r="F57" s="45">
        <v>50.976000000000006</v>
      </c>
      <c r="G57" s="45">
        <v>3.5424000000000007</v>
      </c>
      <c r="H57" s="46">
        <v>6</v>
      </c>
      <c r="I57" s="46">
        <v>12</v>
      </c>
      <c r="J57" s="66">
        <f t="shared" si="6"/>
        <v>66.518400000000014</v>
      </c>
      <c r="K57" s="36">
        <v>105</v>
      </c>
      <c r="L57" s="56">
        <v>40.36</v>
      </c>
      <c r="M57" s="48">
        <f t="shared" si="1"/>
        <v>281891.67552000005</v>
      </c>
    </row>
    <row r="58" spans="1:13" ht="47.25" x14ac:dyDescent="0.25">
      <c r="A58" s="74"/>
      <c r="B58" s="36" t="s">
        <v>216</v>
      </c>
      <c r="C58" s="2" t="s">
        <v>172</v>
      </c>
      <c r="D58" s="5" t="s">
        <v>192</v>
      </c>
      <c r="E58" s="6" t="s">
        <v>193</v>
      </c>
      <c r="F58" s="45">
        <v>16.152000000000001</v>
      </c>
      <c r="G58" s="45">
        <v>1.296</v>
      </c>
      <c r="H58" s="46">
        <v>2</v>
      </c>
      <c r="I58" s="46">
        <v>4</v>
      </c>
      <c r="J58" s="66">
        <f t="shared" si="6"/>
        <v>21.448</v>
      </c>
      <c r="K58" s="36">
        <v>82</v>
      </c>
      <c r="L58" s="56">
        <v>44.63</v>
      </c>
      <c r="M58" s="48">
        <f t="shared" si="1"/>
        <v>78492.387680000014</v>
      </c>
    </row>
    <row r="59" spans="1:13" x14ac:dyDescent="0.25">
      <c r="A59" s="19"/>
      <c r="B59" s="16"/>
      <c r="C59" s="2"/>
      <c r="D59" s="2"/>
      <c r="E59" s="6"/>
      <c r="F59" s="52">
        <f>SUM(F48:F58)</f>
        <v>222.78200000000004</v>
      </c>
      <c r="G59" s="52">
        <f t="shared" ref="G59:M59" si="12">SUM(G48:G58)</f>
        <v>16.5168</v>
      </c>
      <c r="H59" s="53">
        <f t="shared" si="12"/>
        <v>27</v>
      </c>
      <c r="I59" s="53">
        <f t="shared" si="12"/>
        <v>54</v>
      </c>
      <c r="J59" s="66">
        <f t="shared" si="6"/>
        <v>293.29880000000003</v>
      </c>
      <c r="K59" s="52"/>
      <c r="L59" s="52"/>
      <c r="M59" s="73">
        <f t="shared" si="12"/>
        <v>2144936.1038160003</v>
      </c>
    </row>
    <row r="60" spans="1:13" ht="47.25" x14ac:dyDescent="0.25">
      <c r="A60" s="74">
        <v>11</v>
      </c>
      <c r="B60" s="42" t="s">
        <v>219</v>
      </c>
      <c r="C60" s="2" t="s">
        <v>194</v>
      </c>
      <c r="D60" s="5" t="s">
        <v>195</v>
      </c>
      <c r="E60" s="14" t="s">
        <v>196</v>
      </c>
      <c r="F60" s="45">
        <v>16.704000000000001</v>
      </c>
      <c r="G60" s="45">
        <v>1.1808000000000001</v>
      </c>
      <c r="H60" s="57">
        <v>2</v>
      </c>
      <c r="I60" s="57">
        <v>4</v>
      </c>
      <c r="J60" s="66">
        <f t="shared" si="6"/>
        <v>21.884800000000002</v>
      </c>
      <c r="K60" s="37">
        <v>545</v>
      </c>
      <c r="L60" s="56">
        <v>28.17</v>
      </c>
      <c r="M60" s="48">
        <f t="shared" si="1"/>
        <v>335989.67472000001</v>
      </c>
    </row>
    <row r="61" spans="1:13" ht="47.25" x14ac:dyDescent="0.25">
      <c r="A61" s="74"/>
      <c r="B61" s="42" t="s">
        <v>219</v>
      </c>
      <c r="C61" s="2" t="s">
        <v>194</v>
      </c>
      <c r="D61" s="5" t="s">
        <v>197</v>
      </c>
      <c r="E61" s="14" t="s">
        <v>196</v>
      </c>
      <c r="F61" s="45">
        <v>16.704000000000001</v>
      </c>
      <c r="G61" s="45">
        <v>1.1808000000000001</v>
      </c>
      <c r="H61" s="57">
        <v>2</v>
      </c>
      <c r="I61" s="57">
        <v>4</v>
      </c>
      <c r="J61" s="66">
        <f t="shared" si="6"/>
        <v>21.884800000000002</v>
      </c>
      <c r="K61" s="37">
        <v>545</v>
      </c>
      <c r="L61" s="56">
        <v>28.17</v>
      </c>
      <c r="M61" s="48">
        <f t="shared" si="1"/>
        <v>335989.67472000001</v>
      </c>
    </row>
    <row r="62" spans="1:13" ht="47.25" x14ac:dyDescent="0.25">
      <c r="A62" s="74"/>
      <c r="B62" s="42" t="s">
        <v>219</v>
      </c>
      <c r="C62" s="2" t="s">
        <v>194</v>
      </c>
      <c r="D62" s="5" t="s">
        <v>198</v>
      </c>
      <c r="E62" s="14" t="s">
        <v>199</v>
      </c>
      <c r="F62" s="45">
        <v>83.52000000000001</v>
      </c>
      <c r="G62" s="45">
        <v>5.9040000000000008</v>
      </c>
      <c r="H62" s="46">
        <v>10</v>
      </c>
      <c r="I62" s="46">
        <v>20</v>
      </c>
      <c r="J62" s="66">
        <f t="shared" si="6"/>
        <v>109.42400000000001</v>
      </c>
      <c r="K62" s="37">
        <v>394</v>
      </c>
      <c r="L62" s="56">
        <v>29.33</v>
      </c>
      <c r="M62" s="48">
        <f t="shared" si="1"/>
        <v>1264505.93248</v>
      </c>
    </row>
    <row r="63" spans="1:13" ht="47.25" x14ac:dyDescent="0.25">
      <c r="A63" s="74"/>
      <c r="B63" s="42" t="s">
        <v>219</v>
      </c>
      <c r="C63" s="2" t="s">
        <v>194</v>
      </c>
      <c r="D63" s="5" t="s">
        <v>200</v>
      </c>
      <c r="E63" s="14" t="s">
        <v>199</v>
      </c>
      <c r="F63" s="45">
        <v>16.704000000000001</v>
      </c>
      <c r="G63" s="45">
        <v>1.1808000000000001</v>
      </c>
      <c r="H63" s="46">
        <v>2</v>
      </c>
      <c r="I63" s="46">
        <v>4</v>
      </c>
      <c r="J63" s="66">
        <f t="shared" si="6"/>
        <v>21.884800000000002</v>
      </c>
      <c r="K63" s="37">
        <v>394</v>
      </c>
      <c r="L63" s="56">
        <v>29.33</v>
      </c>
      <c r="M63" s="48">
        <f t="shared" si="1"/>
        <v>252901.18649600001</v>
      </c>
    </row>
    <row r="64" spans="1:13" ht="47.25" x14ac:dyDescent="0.25">
      <c r="A64" s="74"/>
      <c r="B64" s="42" t="s">
        <v>219</v>
      </c>
      <c r="C64" s="2" t="s">
        <v>194</v>
      </c>
      <c r="D64" s="5" t="s">
        <v>201</v>
      </c>
      <c r="E64" s="14" t="s">
        <v>199</v>
      </c>
      <c r="F64" s="45">
        <v>16.704000000000001</v>
      </c>
      <c r="G64" s="45">
        <v>1.1808000000000001</v>
      </c>
      <c r="H64" s="46">
        <v>2</v>
      </c>
      <c r="I64" s="46">
        <v>4</v>
      </c>
      <c r="J64" s="66">
        <f t="shared" si="6"/>
        <v>21.884800000000002</v>
      </c>
      <c r="K64" s="37">
        <v>394</v>
      </c>
      <c r="L64" s="56">
        <v>29.33</v>
      </c>
      <c r="M64" s="48">
        <f t="shared" si="1"/>
        <v>252901.18649600001</v>
      </c>
    </row>
    <row r="65" spans="1:13" ht="47.25" x14ac:dyDescent="0.25">
      <c r="A65" s="74"/>
      <c r="B65" s="42" t="s">
        <v>219</v>
      </c>
      <c r="C65" s="2" t="s">
        <v>194</v>
      </c>
      <c r="D65" s="5" t="s">
        <v>202</v>
      </c>
      <c r="E65" s="14" t="s">
        <v>203</v>
      </c>
      <c r="F65" s="45">
        <v>33.408000000000001</v>
      </c>
      <c r="G65" s="45">
        <v>2.3616000000000001</v>
      </c>
      <c r="H65" s="46">
        <v>4</v>
      </c>
      <c r="I65" s="46">
        <v>8</v>
      </c>
      <c r="J65" s="66">
        <f t="shared" si="6"/>
        <v>43.769600000000004</v>
      </c>
      <c r="K65" s="37">
        <v>270</v>
      </c>
      <c r="L65" s="56">
        <v>31.26</v>
      </c>
      <c r="M65" s="48">
        <f t="shared" si="1"/>
        <v>369424.17792000005</v>
      </c>
    </row>
    <row r="66" spans="1:13" ht="47.25" x14ac:dyDescent="0.25">
      <c r="A66" s="74"/>
      <c r="B66" s="42" t="s">
        <v>219</v>
      </c>
      <c r="C66" s="2" t="s">
        <v>194</v>
      </c>
      <c r="D66" s="5" t="s">
        <v>204</v>
      </c>
      <c r="E66" s="14" t="s">
        <v>205</v>
      </c>
      <c r="F66" s="45">
        <v>50.112000000000002</v>
      </c>
      <c r="G66" s="45">
        <v>3.5424000000000002</v>
      </c>
      <c r="H66" s="46">
        <v>6</v>
      </c>
      <c r="I66" s="46">
        <v>12</v>
      </c>
      <c r="J66" s="66">
        <f t="shared" si="6"/>
        <v>65.65440000000001</v>
      </c>
      <c r="K66" s="37">
        <v>242</v>
      </c>
      <c r="L66" s="56">
        <v>31.97</v>
      </c>
      <c r="M66" s="48">
        <f t="shared" si="1"/>
        <v>507951.0226560001</v>
      </c>
    </row>
    <row r="67" spans="1:13" ht="47.25" x14ac:dyDescent="0.25">
      <c r="A67" s="74"/>
      <c r="B67" s="42" t="s">
        <v>219</v>
      </c>
      <c r="C67" s="2" t="s">
        <v>194</v>
      </c>
      <c r="D67" s="5" t="s">
        <v>206</v>
      </c>
      <c r="E67" s="14" t="s">
        <v>207</v>
      </c>
      <c r="F67" s="45">
        <v>16.704000000000001</v>
      </c>
      <c r="G67" s="45">
        <v>1.1808000000000001</v>
      </c>
      <c r="H67" s="46">
        <v>2</v>
      </c>
      <c r="I67" s="46">
        <v>4</v>
      </c>
      <c r="J67" s="66">
        <f t="shared" si="6"/>
        <v>21.884800000000002</v>
      </c>
      <c r="K67" s="37">
        <v>270</v>
      </c>
      <c r="L67" s="56">
        <v>31.26</v>
      </c>
      <c r="M67" s="48">
        <f t="shared" si="1"/>
        <v>184712.08896000002</v>
      </c>
    </row>
    <row r="68" spans="1:13" ht="47.25" x14ac:dyDescent="0.25">
      <c r="A68" s="74"/>
      <c r="B68" s="42" t="s">
        <v>219</v>
      </c>
      <c r="C68" s="2" t="s">
        <v>194</v>
      </c>
      <c r="D68" s="5" t="s">
        <v>208</v>
      </c>
      <c r="E68" s="14" t="s">
        <v>209</v>
      </c>
      <c r="F68" s="45">
        <v>8.3520000000000003</v>
      </c>
      <c r="G68" s="45">
        <v>0.59040000000000004</v>
      </c>
      <c r="H68" s="46">
        <v>1</v>
      </c>
      <c r="I68" s="46">
        <v>2</v>
      </c>
      <c r="J68" s="66">
        <f t="shared" si="6"/>
        <v>10.942400000000001</v>
      </c>
      <c r="K68" s="37">
        <v>270</v>
      </c>
      <c r="L68" s="56">
        <v>30.59</v>
      </c>
      <c r="M68" s="48">
        <f t="shared" si="1"/>
        <v>90376.564320000005</v>
      </c>
    </row>
    <row r="69" spans="1:13" x14ac:dyDescent="0.25">
      <c r="A69" s="44"/>
      <c r="B69" s="22"/>
      <c r="C69" s="32"/>
      <c r="D69" s="43"/>
      <c r="E69" s="71"/>
      <c r="F69" s="51">
        <f t="shared" ref="F69:I69" si="13">SUM(F60:F68)</f>
        <v>258.91200000000003</v>
      </c>
      <c r="G69" s="51">
        <f t="shared" si="13"/>
        <v>18.302400000000002</v>
      </c>
      <c r="H69" s="50">
        <f t="shared" si="13"/>
        <v>31</v>
      </c>
      <c r="I69" s="50">
        <f t="shared" si="13"/>
        <v>62</v>
      </c>
      <c r="J69" s="66">
        <f t="shared" si="6"/>
        <v>339.21440000000001</v>
      </c>
      <c r="K69" s="48"/>
      <c r="L69" s="48"/>
      <c r="M69" s="48">
        <f>SUM(M60:M68)</f>
        <v>3594751.5087679997</v>
      </c>
    </row>
    <row r="70" spans="1:13" ht="31.5" x14ac:dyDescent="0.25">
      <c r="A70" s="74">
        <v>12</v>
      </c>
      <c r="B70" s="13" t="s">
        <v>217</v>
      </c>
      <c r="C70" s="2" t="s">
        <v>59</v>
      </c>
      <c r="D70" s="5" t="s">
        <v>60</v>
      </c>
      <c r="E70" s="6" t="s">
        <v>61</v>
      </c>
      <c r="F70" s="45">
        <v>35.136000000000003</v>
      </c>
      <c r="G70" s="45">
        <v>2.3616000000000001</v>
      </c>
      <c r="H70" s="46">
        <v>4</v>
      </c>
      <c r="I70" s="46">
        <v>8</v>
      </c>
      <c r="J70" s="66">
        <f t="shared" si="6"/>
        <v>45.497600000000006</v>
      </c>
      <c r="K70" s="37">
        <v>764</v>
      </c>
      <c r="L70" s="47">
        <v>25.23</v>
      </c>
      <c r="M70" s="48">
        <f t="shared" si="1"/>
        <v>876998.99827200011</v>
      </c>
    </row>
    <row r="71" spans="1:13" ht="31.5" x14ac:dyDescent="0.25">
      <c r="A71" s="74"/>
      <c r="B71" s="13" t="s">
        <v>217</v>
      </c>
      <c r="C71" s="2" t="s">
        <v>59</v>
      </c>
      <c r="D71" s="5" t="s">
        <v>62</v>
      </c>
      <c r="E71" s="6" t="s">
        <v>63</v>
      </c>
      <c r="F71" s="45">
        <v>8.3520000000000003</v>
      </c>
      <c r="G71" s="45">
        <v>0.59040000000000004</v>
      </c>
      <c r="H71" s="57">
        <v>1</v>
      </c>
      <c r="I71" s="46">
        <v>2</v>
      </c>
      <c r="J71" s="66">
        <f t="shared" si="6"/>
        <v>10.942400000000001</v>
      </c>
      <c r="K71" s="37">
        <v>789</v>
      </c>
      <c r="L71" s="47">
        <v>25.17</v>
      </c>
      <c r="M71" s="48">
        <f t="shared" ref="M71:M132" si="14">J71*K71*L71</f>
        <v>217306.54411200003</v>
      </c>
    </row>
    <row r="72" spans="1:13" ht="31.5" x14ac:dyDescent="0.25">
      <c r="A72" s="74"/>
      <c r="B72" s="13" t="s">
        <v>217</v>
      </c>
      <c r="C72" s="2" t="s">
        <v>59</v>
      </c>
      <c r="D72" s="5" t="s">
        <v>64</v>
      </c>
      <c r="E72" s="6" t="s">
        <v>65</v>
      </c>
      <c r="F72" s="45">
        <v>25.356000000000002</v>
      </c>
      <c r="G72" s="45">
        <v>1.7712000000000001</v>
      </c>
      <c r="H72" s="57">
        <v>3</v>
      </c>
      <c r="I72" s="46">
        <v>6</v>
      </c>
      <c r="J72" s="66">
        <f t="shared" si="6"/>
        <v>33.127200000000002</v>
      </c>
      <c r="K72" s="37">
        <v>900</v>
      </c>
      <c r="L72" s="47">
        <v>24.92</v>
      </c>
      <c r="M72" s="48">
        <f t="shared" si="14"/>
        <v>742976.84160000016</v>
      </c>
    </row>
    <row r="73" spans="1:13" ht="31.5" x14ac:dyDescent="0.25">
      <c r="A73" s="74"/>
      <c r="B73" s="13" t="s">
        <v>217</v>
      </c>
      <c r="C73" s="2" t="s">
        <v>59</v>
      </c>
      <c r="D73" s="5" t="s">
        <v>126</v>
      </c>
      <c r="E73" s="6" t="s">
        <v>95</v>
      </c>
      <c r="F73" s="45">
        <v>8.2080000000000002</v>
      </c>
      <c r="G73" s="45">
        <v>0.64800000000000002</v>
      </c>
      <c r="H73" s="57">
        <v>1</v>
      </c>
      <c r="I73" s="46">
        <v>2</v>
      </c>
      <c r="J73" s="66">
        <f t="shared" si="6"/>
        <v>10.856</v>
      </c>
      <c r="K73" s="37">
        <v>869</v>
      </c>
      <c r="L73" s="47">
        <v>24.98</v>
      </c>
      <c r="M73" s="48">
        <f t="shared" si="14"/>
        <v>235657.92272</v>
      </c>
    </row>
    <row r="74" spans="1:13" x14ac:dyDescent="0.25">
      <c r="A74" s="44"/>
      <c r="B74" s="13"/>
      <c r="C74" s="2"/>
      <c r="D74" s="5"/>
      <c r="E74" s="6"/>
      <c r="F74" s="62">
        <f t="shared" ref="F74:I74" si="15">SUM(F70:F73)</f>
        <v>77.051999999999992</v>
      </c>
      <c r="G74" s="62">
        <f t="shared" si="15"/>
        <v>5.3712</v>
      </c>
      <c r="H74" s="61">
        <f t="shared" si="15"/>
        <v>9</v>
      </c>
      <c r="I74" s="61">
        <f t="shared" si="15"/>
        <v>18</v>
      </c>
      <c r="J74" s="66">
        <f t="shared" si="6"/>
        <v>100.42319999999999</v>
      </c>
      <c r="K74" s="60"/>
      <c r="L74" s="60"/>
      <c r="M74" s="60">
        <f>SUM(M70:M73)</f>
        <v>2072940.3067040001</v>
      </c>
    </row>
    <row r="75" spans="1:13" ht="31.5" x14ac:dyDescent="0.25">
      <c r="A75" s="44">
        <v>13</v>
      </c>
      <c r="B75" s="13" t="s">
        <v>217</v>
      </c>
      <c r="C75" s="2" t="s">
        <v>66</v>
      </c>
      <c r="D75" s="5" t="s">
        <v>67</v>
      </c>
      <c r="E75" s="6" t="s">
        <v>68</v>
      </c>
      <c r="F75" s="45">
        <v>16.416</v>
      </c>
      <c r="G75" s="45">
        <v>1.296</v>
      </c>
      <c r="H75" s="57">
        <v>2</v>
      </c>
      <c r="I75" s="46">
        <v>4</v>
      </c>
      <c r="J75" s="66">
        <f t="shared" si="6"/>
        <v>21.712</v>
      </c>
      <c r="K75" s="37">
        <v>794</v>
      </c>
      <c r="L75" s="47">
        <v>25.15</v>
      </c>
      <c r="M75" s="48">
        <f t="shared" si="14"/>
        <v>433569.0992</v>
      </c>
    </row>
    <row r="76" spans="1:13" x14ac:dyDescent="0.25">
      <c r="A76" s="19"/>
      <c r="B76" s="6"/>
      <c r="C76" s="2"/>
      <c r="D76" s="2"/>
      <c r="E76" s="6"/>
      <c r="F76" s="52">
        <f t="shared" ref="F76:I76" si="16">SUM(F75)</f>
        <v>16.416</v>
      </c>
      <c r="G76" s="52">
        <f t="shared" si="16"/>
        <v>1.296</v>
      </c>
      <c r="H76" s="53">
        <f t="shared" si="16"/>
        <v>2</v>
      </c>
      <c r="I76" s="53">
        <f t="shared" si="16"/>
        <v>4</v>
      </c>
      <c r="J76" s="66">
        <f t="shared" si="6"/>
        <v>21.712</v>
      </c>
      <c r="K76" s="58"/>
      <c r="L76" s="58"/>
      <c r="M76" s="58">
        <f>SUM(M75)</f>
        <v>433569.0992</v>
      </c>
    </row>
    <row r="77" spans="1:13" ht="63" x14ac:dyDescent="0.25">
      <c r="A77" s="74">
        <v>14</v>
      </c>
      <c r="B77" s="13" t="s">
        <v>217</v>
      </c>
      <c r="C77" s="2" t="s">
        <v>70</v>
      </c>
      <c r="D77" s="5" t="s">
        <v>73</v>
      </c>
      <c r="E77" s="6" t="s">
        <v>74</v>
      </c>
      <c r="F77" s="45">
        <v>50.112000000000002</v>
      </c>
      <c r="G77" s="45">
        <v>3.5424000000000002</v>
      </c>
      <c r="H77" s="57">
        <v>6</v>
      </c>
      <c r="I77" s="46">
        <v>12</v>
      </c>
      <c r="J77" s="66">
        <f t="shared" si="6"/>
        <v>65.65440000000001</v>
      </c>
      <c r="K77" s="37">
        <v>2734</v>
      </c>
      <c r="L77" s="47">
        <v>24.86</v>
      </c>
      <c r="M77" s="48">
        <f t="shared" si="14"/>
        <v>4462348.3618560005</v>
      </c>
    </row>
    <row r="78" spans="1:13" ht="31.5" x14ac:dyDescent="0.25">
      <c r="A78" s="74"/>
      <c r="B78" s="13" t="s">
        <v>217</v>
      </c>
      <c r="C78" s="2" t="s">
        <v>70</v>
      </c>
      <c r="D78" s="5" t="s">
        <v>109</v>
      </c>
      <c r="E78" s="6" t="s">
        <v>74</v>
      </c>
      <c r="F78" s="45">
        <v>50.112000000000002</v>
      </c>
      <c r="G78" s="45">
        <v>3.5424000000000002</v>
      </c>
      <c r="H78" s="57">
        <v>6</v>
      </c>
      <c r="I78" s="46">
        <v>12</v>
      </c>
      <c r="J78" s="66">
        <f t="shared" si="6"/>
        <v>65.65440000000001</v>
      </c>
      <c r="K78" s="37">
        <v>2734</v>
      </c>
      <c r="L78" s="47">
        <v>24.86</v>
      </c>
      <c r="M78" s="48">
        <f t="shared" si="14"/>
        <v>4462348.3618560005</v>
      </c>
    </row>
    <row r="79" spans="1:13" ht="31.5" x14ac:dyDescent="0.25">
      <c r="A79" s="74"/>
      <c r="B79" s="13" t="s">
        <v>217</v>
      </c>
      <c r="C79" s="2" t="s">
        <v>70</v>
      </c>
      <c r="D79" s="5" t="s">
        <v>110</v>
      </c>
      <c r="E79" s="6" t="s">
        <v>74</v>
      </c>
      <c r="F79" s="45">
        <v>16.704000000000001</v>
      </c>
      <c r="G79" s="45">
        <v>1.1808000000000001</v>
      </c>
      <c r="H79" s="57">
        <v>2</v>
      </c>
      <c r="I79" s="46">
        <v>4</v>
      </c>
      <c r="J79" s="66">
        <f t="shared" si="6"/>
        <v>21.884800000000002</v>
      </c>
      <c r="K79" s="37">
        <v>2734</v>
      </c>
      <c r="L79" s="47">
        <v>24.86</v>
      </c>
      <c r="M79" s="48">
        <f t="shared" si="14"/>
        <v>1487449.4539520002</v>
      </c>
    </row>
    <row r="80" spans="1:13" ht="31.5" x14ac:dyDescent="0.25">
      <c r="A80" s="74"/>
      <c r="B80" s="13" t="s">
        <v>217</v>
      </c>
      <c r="C80" s="2" t="s">
        <v>70</v>
      </c>
      <c r="D80" s="5" t="s">
        <v>79</v>
      </c>
      <c r="E80" s="6" t="s">
        <v>80</v>
      </c>
      <c r="F80" s="45">
        <v>16.704000000000001</v>
      </c>
      <c r="G80" s="45">
        <v>1.1808000000000001</v>
      </c>
      <c r="H80" s="57">
        <v>2</v>
      </c>
      <c r="I80" s="46">
        <v>4</v>
      </c>
      <c r="J80" s="66">
        <f t="shared" si="6"/>
        <v>21.884800000000002</v>
      </c>
      <c r="K80" s="37">
        <v>2734</v>
      </c>
      <c r="L80" s="47">
        <v>24.86</v>
      </c>
      <c r="M80" s="48">
        <f t="shared" si="14"/>
        <v>1487449.4539520002</v>
      </c>
    </row>
    <row r="81" spans="1:13" x14ac:dyDescent="0.25">
      <c r="A81" s="44"/>
      <c r="B81" s="13"/>
      <c r="C81" s="2"/>
      <c r="D81" s="5"/>
      <c r="E81" s="6"/>
      <c r="F81" s="62">
        <v>133.63200000000001</v>
      </c>
      <c r="G81" s="62">
        <v>9.4464000000000006</v>
      </c>
      <c r="H81" s="61">
        <v>16</v>
      </c>
      <c r="I81" s="61">
        <v>32</v>
      </c>
      <c r="J81" s="66">
        <f t="shared" si="6"/>
        <v>175.07840000000002</v>
      </c>
      <c r="K81" s="60"/>
      <c r="L81" s="60"/>
      <c r="M81" s="60">
        <v>11899595.631616</v>
      </c>
    </row>
    <row r="82" spans="1:13" ht="31.5" x14ac:dyDescent="0.25">
      <c r="A82" s="74">
        <v>15</v>
      </c>
      <c r="B82" s="13" t="s">
        <v>217</v>
      </c>
      <c r="C82" s="2" t="s">
        <v>70</v>
      </c>
      <c r="D82" s="5" t="s">
        <v>143</v>
      </c>
      <c r="E82" s="6" t="s">
        <v>78</v>
      </c>
      <c r="F82" s="45">
        <v>17.454000000000001</v>
      </c>
      <c r="G82" s="45">
        <v>1.1808000000000001</v>
      </c>
      <c r="H82" s="57">
        <v>2</v>
      </c>
      <c r="I82" s="46">
        <v>4</v>
      </c>
      <c r="J82" s="66">
        <f t="shared" si="6"/>
        <v>22.634800000000002</v>
      </c>
      <c r="K82" s="37">
        <v>2687</v>
      </c>
      <c r="L82" s="47">
        <v>24.87</v>
      </c>
      <c r="M82" s="48">
        <f t="shared" si="14"/>
        <v>1512586.1280120004</v>
      </c>
    </row>
    <row r="83" spans="1:13" ht="31.5" x14ac:dyDescent="0.25">
      <c r="A83" s="74"/>
      <c r="B83" s="13" t="s">
        <v>217</v>
      </c>
      <c r="C83" s="2" t="s">
        <v>70</v>
      </c>
      <c r="D83" s="5" t="s">
        <v>77</v>
      </c>
      <c r="E83" s="6" t="s">
        <v>78</v>
      </c>
      <c r="F83" s="45">
        <v>8.3520000000000003</v>
      </c>
      <c r="G83" s="45">
        <v>0.59040000000000004</v>
      </c>
      <c r="H83" s="57">
        <v>1</v>
      </c>
      <c r="I83" s="46">
        <v>2</v>
      </c>
      <c r="J83" s="66">
        <f t="shared" ref="J83:J133" si="17">F83+G83+I83</f>
        <v>10.942400000000001</v>
      </c>
      <c r="K83" s="37">
        <v>2687</v>
      </c>
      <c r="L83" s="47">
        <v>24.87</v>
      </c>
      <c r="M83" s="48">
        <f t="shared" si="14"/>
        <v>731233.43025600014</v>
      </c>
    </row>
    <row r="84" spans="1:13" ht="31.5" x14ac:dyDescent="0.25">
      <c r="A84" s="74"/>
      <c r="B84" s="13" t="s">
        <v>217</v>
      </c>
      <c r="C84" s="2" t="s">
        <v>70</v>
      </c>
      <c r="D84" s="5" t="s">
        <v>71</v>
      </c>
      <c r="E84" s="6" t="s">
        <v>72</v>
      </c>
      <c r="F84" s="45">
        <v>34.254000000000005</v>
      </c>
      <c r="G84" s="45">
        <v>2.3616000000000001</v>
      </c>
      <c r="H84" s="57">
        <v>4</v>
      </c>
      <c r="I84" s="46">
        <v>8</v>
      </c>
      <c r="J84" s="66">
        <f t="shared" si="17"/>
        <v>44.615600000000008</v>
      </c>
      <c r="K84" s="37">
        <v>2730</v>
      </c>
      <c r="L84" s="47">
        <v>24.84</v>
      </c>
      <c r="M84" s="48">
        <f t="shared" si="14"/>
        <v>3025526.6059200005</v>
      </c>
    </row>
    <row r="85" spans="1:13" ht="47.25" x14ac:dyDescent="0.25">
      <c r="A85" s="74"/>
      <c r="B85" s="13" t="s">
        <v>217</v>
      </c>
      <c r="C85" s="2" t="s">
        <v>70</v>
      </c>
      <c r="D85" s="5" t="s">
        <v>75</v>
      </c>
      <c r="E85" s="6" t="s">
        <v>76</v>
      </c>
      <c r="F85" s="45">
        <v>25.338000000000001</v>
      </c>
      <c r="G85" s="45">
        <v>1.7712000000000003</v>
      </c>
      <c r="H85" s="57">
        <v>3</v>
      </c>
      <c r="I85" s="46">
        <v>6</v>
      </c>
      <c r="J85" s="66">
        <f t="shared" si="17"/>
        <v>33.109200000000001</v>
      </c>
      <c r="K85" s="37">
        <v>2789</v>
      </c>
      <c r="L85" s="47">
        <v>24.84</v>
      </c>
      <c r="M85" s="48">
        <f t="shared" si="14"/>
        <v>2293764.3205920001</v>
      </c>
    </row>
    <row r="86" spans="1:13" ht="31.5" x14ac:dyDescent="0.25">
      <c r="A86" s="74"/>
      <c r="B86" s="13" t="s">
        <v>217</v>
      </c>
      <c r="C86" s="2" t="s">
        <v>70</v>
      </c>
      <c r="D86" s="5" t="s">
        <v>81</v>
      </c>
      <c r="E86" s="6" t="s">
        <v>82</v>
      </c>
      <c r="F86" s="45">
        <v>34.158000000000001</v>
      </c>
      <c r="G86" s="45">
        <v>2.3616000000000001</v>
      </c>
      <c r="H86" s="57">
        <v>4</v>
      </c>
      <c r="I86" s="46">
        <v>8</v>
      </c>
      <c r="J86" s="66">
        <f t="shared" si="17"/>
        <v>44.519600000000004</v>
      </c>
      <c r="K86" s="37">
        <v>2339</v>
      </c>
      <c r="L86" s="47">
        <v>24.96</v>
      </c>
      <c r="M86" s="48">
        <f t="shared" si="14"/>
        <v>2599118.3562240005</v>
      </c>
    </row>
    <row r="87" spans="1:13" x14ac:dyDescent="0.25">
      <c r="A87" s="19"/>
      <c r="B87" s="6"/>
      <c r="C87" s="2"/>
      <c r="D87" s="2"/>
      <c r="E87" s="6"/>
      <c r="F87" s="62">
        <v>119.55600000000001</v>
      </c>
      <c r="G87" s="62">
        <v>8.2656000000000009</v>
      </c>
      <c r="H87" s="61">
        <v>14</v>
      </c>
      <c r="I87" s="61">
        <v>28</v>
      </c>
      <c r="J87" s="66">
        <f t="shared" si="17"/>
        <v>155.82160000000002</v>
      </c>
      <c r="K87" s="60"/>
      <c r="L87" s="60"/>
      <c r="M87" s="60">
        <v>10162228.841004003</v>
      </c>
    </row>
    <row r="88" spans="1:13" ht="31.5" x14ac:dyDescent="0.25">
      <c r="A88" s="74">
        <v>16</v>
      </c>
      <c r="B88" s="13" t="s">
        <v>217</v>
      </c>
      <c r="C88" s="2" t="s">
        <v>83</v>
      </c>
      <c r="D88" s="5" t="s">
        <v>155</v>
      </c>
      <c r="E88" s="6" t="s">
        <v>84</v>
      </c>
      <c r="F88" s="45">
        <v>51.612000000000002</v>
      </c>
      <c r="G88" s="45">
        <v>3.5424000000000007</v>
      </c>
      <c r="H88" s="57">
        <v>6</v>
      </c>
      <c r="I88" s="46">
        <v>12</v>
      </c>
      <c r="J88" s="66">
        <f t="shared" si="17"/>
        <v>67.15440000000001</v>
      </c>
      <c r="K88" s="37">
        <v>459</v>
      </c>
      <c r="L88" s="47">
        <v>26.63</v>
      </c>
      <c r="M88" s="48">
        <f t="shared" si="14"/>
        <v>820839.64744800015</v>
      </c>
    </row>
    <row r="89" spans="1:13" ht="31.5" x14ac:dyDescent="0.25">
      <c r="A89" s="74"/>
      <c r="B89" s="13" t="s">
        <v>217</v>
      </c>
      <c r="C89" s="2" t="s">
        <v>83</v>
      </c>
      <c r="D89" s="5" t="s">
        <v>85</v>
      </c>
      <c r="E89" s="6" t="s">
        <v>86</v>
      </c>
      <c r="F89" s="45">
        <v>17.568000000000001</v>
      </c>
      <c r="G89" s="45">
        <v>1.1808000000000001</v>
      </c>
      <c r="H89" s="57">
        <v>2</v>
      </c>
      <c r="I89" s="46">
        <v>4</v>
      </c>
      <c r="J89" s="66">
        <f t="shared" si="17"/>
        <v>22.748800000000003</v>
      </c>
      <c r="K89" s="37">
        <v>250</v>
      </c>
      <c r="L89" s="47">
        <v>29.36</v>
      </c>
      <c r="M89" s="48">
        <f t="shared" si="14"/>
        <v>166976.19200000001</v>
      </c>
    </row>
    <row r="90" spans="1:13" ht="31.5" x14ac:dyDescent="0.25">
      <c r="A90" s="74"/>
      <c r="B90" s="13" t="s">
        <v>217</v>
      </c>
      <c r="C90" s="2" t="s">
        <v>83</v>
      </c>
      <c r="D90" s="5" t="s">
        <v>87</v>
      </c>
      <c r="E90" s="6" t="s">
        <v>88</v>
      </c>
      <c r="F90" s="45">
        <v>8.3520000000000003</v>
      </c>
      <c r="G90" s="45">
        <v>0.59040000000000004</v>
      </c>
      <c r="H90" s="57">
        <v>1</v>
      </c>
      <c r="I90" s="46">
        <v>2</v>
      </c>
      <c r="J90" s="66">
        <f t="shared" si="17"/>
        <v>10.942400000000001</v>
      </c>
      <c r="K90" s="37">
        <v>280</v>
      </c>
      <c r="L90" s="47">
        <v>28.69</v>
      </c>
      <c r="M90" s="48">
        <f t="shared" si="14"/>
        <v>87902.487680000006</v>
      </c>
    </row>
    <row r="91" spans="1:13" ht="31.5" x14ac:dyDescent="0.25">
      <c r="A91" s="74"/>
      <c r="B91" s="13" t="s">
        <v>217</v>
      </c>
      <c r="C91" s="2" t="s">
        <v>83</v>
      </c>
      <c r="D91" s="5" t="s">
        <v>87</v>
      </c>
      <c r="E91" s="6" t="s">
        <v>89</v>
      </c>
      <c r="F91" s="45">
        <v>8.5380000000000003</v>
      </c>
      <c r="G91" s="45">
        <v>0.59040000000000004</v>
      </c>
      <c r="H91" s="57">
        <v>1</v>
      </c>
      <c r="I91" s="46">
        <v>2</v>
      </c>
      <c r="J91" s="66">
        <f t="shared" si="17"/>
        <v>11.128400000000001</v>
      </c>
      <c r="K91" s="37">
        <v>370</v>
      </c>
      <c r="L91" s="47">
        <v>27.34</v>
      </c>
      <c r="M91" s="48">
        <f t="shared" si="14"/>
        <v>112572.66872000002</v>
      </c>
    </row>
    <row r="92" spans="1:13" ht="31.5" x14ac:dyDescent="0.25">
      <c r="A92" s="74"/>
      <c r="B92" s="13" t="s">
        <v>217</v>
      </c>
      <c r="C92" s="2" t="s">
        <v>83</v>
      </c>
      <c r="D92" s="5" t="s">
        <v>87</v>
      </c>
      <c r="E92" s="6" t="s">
        <v>90</v>
      </c>
      <c r="F92" s="45">
        <v>8.3520000000000003</v>
      </c>
      <c r="G92" s="45">
        <v>0.59040000000000004</v>
      </c>
      <c r="H92" s="57">
        <v>1</v>
      </c>
      <c r="I92" s="46">
        <v>2</v>
      </c>
      <c r="J92" s="66">
        <f t="shared" si="17"/>
        <v>10.942400000000001</v>
      </c>
      <c r="K92" s="37">
        <v>580</v>
      </c>
      <c r="L92" s="47">
        <v>25.9</v>
      </c>
      <c r="M92" s="48">
        <f t="shared" si="14"/>
        <v>164376.7328</v>
      </c>
    </row>
    <row r="93" spans="1:13" ht="31.5" x14ac:dyDescent="0.25">
      <c r="A93" s="74"/>
      <c r="B93" s="13" t="s">
        <v>217</v>
      </c>
      <c r="C93" s="2" t="s">
        <v>83</v>
      </c>
      <c r="D93" s="5" t="s">
        <v>125</v>
      </c>
      <c r="E93" s="6" t="s">
        <v>91</v>
      </c>
      <c r="F93" s="45">
        <v>25.92</v>
      </c>
      <c r="G93" s="45">
        <v>1.7712000000000001</v>
      </c>
      <c r="H93" s="57">
        <v>3</v>
      </c>
      <c r="I93" s="46">
        <v>6</v>
      </c>
      <c r="J93" s="66">
        <f t="shared" si="17"/>
        <v>33.691200000000002</v>
      </c>
      <c r="K93" s="37">
        <v>459</v>
      </c>
      <c r="L93" s="47">
        <v>26.52</v>
      </c>
      <c r="M93" s="48">
        <f t="shared" si="14"/>
        <v>410112.19641600002</v>
      </c>
    </row>
    <row r="94" spans="1:13" ht="31.5" x14ac:dyDescent="0.25">
      <c r="A94" s="74"/>
      <c r="B94" s="13" t="s">
        <v>217</v>
      </c>
      <c r="C94" s="2" t="s">
        <v>83</v>
      </c>
      <c r="D94" s="5" t="s">
        <v>92</v>
      </c>
      <c r="E94" s="6" t="s">
        <v>93</v>
      </c>
      <c r="F94" s="45">
        <v>8.5410000000000004</v>
      </c>
      <c r="G94" s="45">
        <v>0.59040000000000004</v>
      </c>
      <c r="H94" s="57">
        <v>1</v>
      </c>
      <c r="I94" s="46">
        <v>2</v>
      </c>
      <c r="J94" s="66">
        <f t="shared" si="17"/>
        <v>11.131400000000001</v>
      </c>
      <c r="K94" s="37">
        <v>537</v>
      </c>
      <c r="L94" s="47">
        <v>26.03</v>
      </c>
      <c r="M94" s="48">
        <f t="shared" si="14"/>
        <v>155595.93365400002</v>
      </c>
    </row>
    <row r="95" spans="1:13" ht="31.5" x14ac:dyDescent="0.25">
      <c r="A95" s="74"/>
      <c r="B95" s="13" t="s">
        <v>217</v>
      </c>
      <c r="C95" s="2" t="s">
        <v>83</v>
      </c>
      <c r="D95" s="5" t="s">
        <v>92</v>
      </c>
      <c r="E95" s="6" t="s">
        <v>94</v>
      </c>
      <c r="F95" s="45">
        <v>8.4480000000000004</v>
      </c>
      <c r="G95" s="45">
        <v>0.59040000000000004</v>
      </c>
      <c r="H95" s="57">
        <v>1</v>
      </c>
      <c r="I95" s="46">
        <v>2</v>
      </c>
      <c r="J95" s="66">
        <f t="shared" si="17"/>
        <v>11.038400000000001</v>
      </c>
      <c r="K95" s="37">
        <v>502</v>
      </c>
      <c r="L95" s="47">
        <v>26.23</v>
      </c>
      <c r="M95" s="48">
        <f t="shared" si="14"/>
        <v>145347.69046400001</v>
      </c>
    </row>
    <row r="96" spans="1:13" ht="31.5" x14ac:dyDescent="0.25">
      <c r="A96" s="74"/>
      <c r="B96" s="13" t="s">
        <v>217</v>
      </c>
      <c r="C96" s="2" t="s">
        <v>83</v>
      </c>
      <c r="D96" s="5" t="s">
        <v>111</v>
      </c>
      <c r="E96" s="14" t="s">
        <v>95</v>
      </c>
      <c r="F96" s="45">
        <v>17.004000000000001</v>
      </c>
      <c r="G96" s="45">
        <v>1.1808000000000001</v>
      </c>
      <c r="H96" s="57">
        <v>2</v>
      </c>
      <c r="I96" s="46">
        <v>4</v>
      </c>
      <c r="J96" s="66">
        <f t="shared" si="17"/>
        <v>22.184800000000003</v>
      </c>
      <c r="K96" s="37">
        <v>589</v>
      </c>
      <c r="L96" s="47">
        <v>25.77</v>
      </c>
      <c r="M96" s="48">
        <f t="shared" si="14"/>
        <v>336732.65234400006</v>
      </c>
    </row>
    <row r="97" spans="1:13" x14ac:dyDescent="0.25">
      <c r="A97" s="19"/>
      <c r="B97" s="6"/>
      <c r="C97" s="2"/>
      <c r="D97" s="2"/>
      <c r="E97" s="14"/>
      <c r="F97" s="62">
        <v>154.33500000000001</v>
      </c>
      <c r="G97" s="62">
        <v>10.6272</v>
      </c>
      <c r="H97" s="61">
        <v>18</v>
      </c>
      <c r="I97" s="61">
        <v>36</v>
      </c>
      <c r="J97" s="66">
        <f t="shared" si="17"/>
        <v>200.9622</v>
      </c>
      <c r="K97" s="63"/>
      <c r="L97" s="60"/>
      <c r="M97" s="60">
        <v>2400456.2015260002</v>
      </c>
    </row>
    <row r="98" spans="1:13" ht="31.5" x14ac:dyDescent="0.25">
      <c r="A98" s="74">
        <v>17</v>
      </c>
      <c r="B98" s="13" t="s">
        <v>217</v>
      </c>
      <c r="C98" s="2" t="s">
        <v>96</v>
      </c>
      <c r="D98" s="5" t="s">
        <v>154</v>
      </c>
      <c r="E98" s="14" t="s">
        <v>153</v>
      </c>
      <c r="F98" s="45">
        <v>16.23</v>
      </c>
      <c r="G98" s="45">
        <v>1.2384000000000002</v>
      </c>
      <c r="H98" s="57">
        <v>2</v>
      </c>
      <c r="I98" s="46">
        <v>4</v>
      </c>
      <c r="J98" s="66">
        <f t="shared" si="17"/>
        <v>21.468399999999999</v>
      </c>
      <c r="K98" s="37">
        <v>901</v>
      </c>
      <c r="L98" s="47">
        <v>24.96</v>
      </c>
      <c r="M98" s="48">
        <f t="shared" si="14"/>
        <v>482801.98886400001</v>
      </c>
    </row>
    <row r="99" spans="1:13" ht="31.5" x14ac:dyDescent="0.25">
      <c r="A99" s="74"/>
      <c r="B99" s="13" t="s">
        <v>217</v>
      </c>
      <c r="C99" s="2" t="s">
        <v>96</v>
      </c>
      <c r="D99" s="5" t="s">
        <v>123</v>
      </c>
      <c r="E99" s="14" t="s">
        <v>124</v>
      </c>
      <c r="F99" s="45">
        <v>16.704000000000001</v>
      </c>
      <c r="G99" s="45">
        <v>1.1808000000000001</v>
      </c>
      <c r="H99" s="57">
        <v>2</v>
      </c>
      <c r="I99" s="46">
        <v>4</v>
      </c>
      <c r="J99" s="66">
        <f t="shared" si="17"/>
        <v>21.884800000000002</v>
      </c>
      <c r="K99" s="37">
        <v>1002</v>
      </c>
      <c r="L99" s="47">
        <v>24.78</v>
      </c>
      <c r="M99" s="48">
        <f t="shared" si="14"/>
        <v>543389.95468800014</v>
      </c>
    </row>
    <row r="100" spans="1:13" ht="31.5" x14ac:dyDescent="0.25">
      <c r="A100" s="74"/>
      <c r="B100" s="13" t="s">
        <v>217</v>
      </c>
      <c r="C100" s="2" t="s">
        <v>96</v>
      </c>
      <c r="D100" s="5" t="s">
        <v>97</v>
      </c>
      <c r="E100" s="14" t="s">
        <v>98</v>
      </c>
      <c r="F100" s="45">
        <v>41.948999999999998</v>
      </c>
      <c r="G100" s="45">
        <v>2.9520000000000004</v>
      </c>
      <c r="H100" s="57">
        <v>5</v>
      </c>
      <c r="I100" s="46">
        <v>10</v>
      </c>
      <c r="J100" s="66">
        <f t="shared" si="17"/>
        <v>54.900999999999996</v>
      </c>
      <c r="K100" s="37">
        <v>1286</v>
      </c>
      <c r="L100" s="47">
        <v>44.16</v>
      </c>
      <c r="M100" s="48">
        <f t="shared" si="14"/>
        <v>3117814.6137599996</v>
      </c>
    </row>
    <row r="101" spans="1:13" x14ac:dyDescent="0.25">
      <c r="A101" s="44"/>
      <c r="B101" s="13"/>
      <c r="C101" s="2"/>
      <c r="D101" s="5"/>
      <c r="E101" s="14"/>
      <c r="F101" s="62">
        <v>74.882999999999996</v>
      </c>
      <c r="G101" s="62">
        <v>5.3712</v>
      </c>
      <c r="H101" s="61">
        <v>9</v>
      </c>
      <c r="I101" s="61">
        <v>18</v>
      </c>
      <c r="J101" s="66">
        <f t="shared" si="17"/>
        <v>98.254199999999997</v>
      </c>
      <c r="K101" s="63"/>
      <c r="L101" s="60"/>
      <c r="M101" s="60">
        <v>4144006.5573119996</v>
      </c>
    </row>
    <row r="102" spans="1:13" ht="45" customHeight="1" x14ac:dyDescent="0.25">
      <c r="A102" s="44">
        <v>18</v>
      </c>
      <c r="B102" s="13" t="s">
        <v>217</v>
      </c>
      <c r="C102" s="2" t="s">
        <v>117</v>
      </c>
      <c r="D102" s="5" t="s">
        <v>119</v>
      </c>
      <c r="E102" s="14" t="s">
        <v>118</v>
      </c>
      <c r="F102" s="45">
        <v>53.568000000000005</v>
      </c>
      <c r="G102" s="45">
        <v>3.5424000000000002</v>
      </c>
      <c r="H102" s="57">
        <v>6</v>
      </c>
      <c r="I102" s="46">
        <v>12</v>
      </c>
      <c r="J102" s="66">
        <f t="shared" si="17"/>
        <v>69.110399999999998</v>
      </c>
      <c r="K102" s="37">
        <v>311</v>
      </c>
      <c r="L102" s="47">
        <v>28.11</v>
      </c>
      <c r="M102" s="48">
        <f t="shared" si="14"/>
        <v>604177.629984</v>
      </c>
    </row>
    <row r="103" spans="1:13" x14ac:dyDescent="0.25">
      <c r="A103" s="44"/>
      <c r="B103" s="13"/>
      <c r="C103" s="2"/>
      <c r="D103" s="5"/>
      <c r="E103" s="14"/>
      <c r="F103" s="62">
        <v>53.568000000000005</v>
      </c>
      <c r="G103" s="62">
        <v>3.5424000000000002</v>
      </c>
      <c r="H103" s="61">
        <v>6</v>
      </c>
      <c r="I103" s="61">
        <v>12</v>
      </c>
      <c r="J103" s="66">
        <f t="shared" si="17"/>
        <v>69.110399999999998</v>
      </c>
      <c r="K103" s="63"/>
      <c r="L103" s="60"/>
      <c r="M103" s="60">
        <v>604177.629984</v>
      </c>
    </row>
    <row r="104" spans="1:13" ht="31.5" x14ac:dyDescent="0.25">
      <c r="A104" s="74">
        <v>19</v>
      </c>
      <c r="B104" s="13" t="s">
        <v>217</v>
      </c>
      <c r="C104" s="2" t="s">
        <v>120</v>
      </c>
      <c r="D104" s="5" t="s">
        <v>121</v>
      </c>
      <c r="E104" s="14" t="s">
        <v>122</v>
      </c>
      <c r="F104" s="45">
        <v>17.568000000000001</v>
      </c>
      <c r="G104" s="45">
        <v>1.1808000000000001</v>
      </c>
      <c r="H104" s="57">
        <v>2</v>
      </c>
      <c r="I104" s="46">
        <v>4</v>
      </c>
      <c r="J104" s="66">
        <f t="shared" si="17"/>
        <v>22.748800000000003</v>
      </c>
      <c r="K104" s="37">
        <v>373</v>
      </c>
      <c r="L104" s="47">
        <v>27.27</v>
      </c>
      <c r="M104" s="48">
        <f t="shared" si="14"/>
        <v>231394.196448</v>
      </c>
    </row>
    <row r="105" spans="1:13" ht="31.5" x14ac:dyDescent="0.25">
      <c r="A105" s="74"/>
      <c r="B105" s="13" t="s">
        <v>217</v>
      </c>
      <c r="C105" s="2" t="s">
        <v>120</v>
      </c>
      <c r="D105" s="5" t="s">
        <v>151</v>
      </c>
      <c r="E105" s="14" t="s">
        <v>152</v>
      </c>
      <c r="F105" s="45">
        <v>34.272000000000006</v>
      </c>
      <c r="G105" s="45">
        <v>2.3616000000000001</v>
      </c>
      <c r="H105" s="57">
        <v>4</v>
      </c>
      <c r="I105" s="46">
        <v>8</v>
      </c>
      <c r="J105" s="66">
        <f t="shared" si="17"/>
        <v>44.633600000000008</v>
      </c>
      <c r="K105" s="37">
        <v>247</v>
      </c>
      <c r="L105" s="47">
        <v>29.4</v>
      </c>
      <c r="M105" s="48">
        <f t="shared" si="14"/>
        <v>324120.27648000006</v>
      </c>
    </row>
    <row r="106" spans="1:13" x14ac:dyDescent="0.25">
      <c r="A106" s="44"/>
      <c r="B106" s="13"/>
      <c r="C106" s="2"/>
      <c r="D106" s="5"/>
      <c r="E106" s="14"/>
      <c r="F106" s="62">
        <v>51.84</v>
      </c>
      <c r="G106" s="62">
        <v>3.5424000000000002</v>
      </c>
      <c r="H106" s="61">
        <v>6</v>
      </c>
      <c r="I106" s="61">
        <v>12</v>
      </c>
      <c r="J106" s="66">
        <f t="shared" si="17"/>
        <v>67.382400000000004</v>
      </c>
      <c r="K106" s="63"/>
      <c r="L106" s="60"/>
      <c r="M106" s="60">
        <v>555514.47292800003</v>
      </c>
    </row>
    <row r="107" spans="1:13" ht="31.5" x14ac:dyDescent="0.25">
      <c r="A107" s="74">
        <v>20</v>
      </c>
      <c r="B107" s="13" t="s">
        <v>217</v>
      </c>
      <c r="C107" s="2" t="s">
        <v>112</v>
      </c>
      <c r="D107" s="5" t="s">
        <v>113</v>
      </c>
      <c r="E107" s="38" t="s">
        <v>114</v>
      </c>
      <c r="F107" s="45">
        <v>33.408000000000001</v>
      </c>
      <c r="G107" s="45">
        <v>2.3616000000000001</v>
      </c>
      <c r="H107" s="57">
        <v>4</v>
      </c>
      <c r="I107" s="46">
        <v>8</v>
      </c>
      <c r="J107" s="66">
        <f t="shared" si="17"/>
        <v>43.769600000000004</v>
      </c>
      <c r="K107" s="37">
        <v>802</v>
      </c>
      <c r="L107" s="47">
        <v>24.72</v>
      </c>
      <c r="M107" s="48">
        <f t="shared" si="14"/>
        <v>867751.57862400007</v>
      </c>
    </row>
    <row r="108" spans="1:13" ht="31.5" x14ac:dyDescent="0.25">
      <c r="A108" s="74"/>
      <c r="B108" s="13" t="s">
        <v>217</v>
      </c>
      <c r="C108" s="2" t="s">
        <v>112</v>
      </c>
      <c r="D108" s="5" t="s">
        <v>115</v>
      </c>
      <c r="E108" s="38" t="s">
        <v>116</v>
      </c>
      <c r="F108" s="45">
        <v>50.232000000000006</v>
      </c>
      <c r="G108" s="45">
        <v>3.5424000000000002</v>
      </c>
      <c r="H108" s="57">
        <v>6</v>
      </c>
      <c r="I108" s="46">
        <v>12</v>
      </c>
      <c r="J108" s="66">
        <f t="shared" si="17"/>
        <v>65.774400000000014</v>
      </c>
      <c r="K108" s="37">
        <v>682</v>
      </c>
      <c r="L108" s="47">
        <v>25.07</v>
      </c>
      <c r="M108" s="48">
        <f t="shared" si="14"/>
        <v>1124593.5898560002</v>
      </c>
    </row>
    <row r="109" spans="1:13" x14ac:dyDescent="0.25">
      <c r="A109" s="44"/>
      <c r="B109" s="6"/>
      <c r="C109" s="2"/>
      <c r="D109" s="2"/>
      <c r="E109" s="14"/>
      <c r="F109" s="62">
        <v>83.640000000000015</v>
      </c>
      <c r="G109" s="62">
        <v>5.9039999999999999</v>
      </c>
      <c r="H109" s="61">
        <v>10</v>
      </c>
      <c r="I109" s="61">
        <v>20</v>
      </c>
      <c r="J109" s="66">
        <f t="shared" si="17"/>
        <v>109.54400000000001</v>
      </c>
      <c r="K109" s="63"/>
      <c r="L109" s="60"/>
      <c r="M109" s="60">
        <v>1992345.1684800002</v>
      </c>
    </row>
    <row r="110" spans="1:13" ht="31.5" x14ac:dyDescent="0.25">
      <c r="A110" s="74">
        <v>21</v>
      </c>
      <c r="B110" s="13" t="s">
        <v>217</v>
      </c>
      <c r="C110" s="2" t="s">
        <v>127</v>
      </c>
      <c r="D110" s="5" t="s">
        <v>128</v>
      </c>
      <c r="E110" s="6" t="s">
        <v>129</v>
      </c>
      <c r="F110" s="45">
        <v>33.840000000000003</v>
      </c>
      <c r="G110" s="45">
        <v>2.3616000000000001</v>
      </c>
      <c r="H110" s="57">
        <v>4</v>
      </c>
      <c r="I110" s="46">
        <v>8</v>
      </c>
      <c r="J110" s="66">
        <f t="shared" si="17"/>
        <v>44.201600000000006</v>
      </c>
      <c r="K110" s="37">
        <v>278</v>
      </c>
      <c r="L110" s="47">
        <v>52.58</v>
      </c>
      <c r="M110" s="48">
        <f t="shared" si="14"/>
        <v>646105.39558400004</v>
      </c>
    </row>
    <row r="111" spans="1:13" ht="31.5" x14ac:dyDescent="0.25">
      <c r="A111" s="74"/>
      <c r="B111" s="13" t="s">
        <v>217</v>
      </c>
      <c r="C111" s="2" t="s">
        <v>127</v>
      </c>
      <c r="D111" s="5" t="s">
        <v>130</v>
      </c>
      <c r="E111" s="6" t="s">
        <v>131</v>
      </c>
      <c r="F111" s="45">
        <v>16.986000000000001</v>
      </c>
      <c r="G111" s="45">
        <v>1.1808000000000001</v>
      </c>
      <c r="H111" s="57">
        <v>2</v>
      </c>
      <c r="I111" s="46">
        <v>4</v>
      </c>
      <c r="J111" s="66">
        <f t="shared" si="17"/>
        <v>22.166800000000002</v>
      </c>
      <c r="K111" s="37">
        <v>249</v>
      </c>
      <c r="L111" s="47">
        <v>29.35</v>
      </c>
      <c r="M111" s="48">
        <f t="shared" si="14"/>
        <v>161998.29942000002</v>
      </c>
    </row>
    <row r="112" spans="1:13" ht="31.5" x14ac:dyDescent="0.25">
      <c r="A112" s="74"/>
      <c r="B112" s="13" t="s">
        <v>217</v>
      </c>
      <c r="C112" s="2" t="s">
        <v>127</v>
      </c>
      <c r="D112" s="18" t="s">
        <v>132</v>
      </c>
      <c r="E112" s="6" t="s">
        <v>133</v>
      </c>
      <c r="F112" s="45">
        <v>16.704000000000001</v>
      </c>
      <c r="G112" s="45">
        <v>1.1808000000000001</v>
      </c>
      <c r="H112" s="57">
        <v>2</v>
      </c>
      <c r="I112" s="46">
        <v>4</v>
      </c>
      <c r="J112" s="66">
        <f t="shared" si="17"/>
        <v>21.884800000000002</v>
      </c>
      <c r="K112" s="37">
        <v>316</v>
      </c>
      <c r="L112" s="47">
        <v>28.03</v>
      </c>
      <c r="M112" s="48">
        <f t="shared" si="14"/>
        <v>193844.178304</v>
      </c>
    </row>
    <row r="113" spans="1:13" x14ac:dyDescent="0.25">
      <c r="A113" s="19"/>
      <c r="B113" s="6"/>
      <c r="C113" s="2"/>
      <c r="D113" s="24"/>
      <c r="E113" s="6"/>
      <c r="F113" s="62">
        <v>67.53</v>
      </c>
      <c r="G113" s="62">
        <v>4.7232000000000003</v>
      </c>
      <c r="H113" s="61">
        <v>8</v>
      </c>
      <c r="I113" s="61">
        <v>16</v>
      </c>
      <c r="J113" s="66">
        <f t="shared" si="17"/>
        <v>88.253200000000007</v>
      </c>
      <c r="K113" s="63"/>
      <c r="L113" s="60"/>
      <c r="M113" s="60">
        <v>1001947.8733080002</v>
      </c>
    </row>
    <row r="114" spans="1:13" ht="34.5" customHeight="1" x14ac:dyDescent="0.25">
      <c r="A114" s="74">
        <v>22</v>
      </c>
      <c r="B114" s="13" t="s">
        <v>217</v>
      </c>
      <c r="C114" s="2" t="s">
        <v>134</v>
      </c>
      <c r="D114" s="18" t="s">
        <v>135</v>
      </c>
      <c r="E114" s="6" t="s">
        <v>136</v>
      </c>
      <c r="F114" s="45">
        <v>8.0259999999999998</v>
      </c>
      <c r="G114" s="45">
        <v>0.64800000000000002</v>
      </c>
      <c r="H114" s="57">
        <v>1</v>
      </c>
      <c r="I114" s="46">
        <v>2</v>
      </c>
      <c r="J114" s="66">
        <f t="shared" si="17"/>
        <v>10.673999999999999</v>
      </c>
      <c r="K114" s="37">
        <v>100</v>
      </c>
      <c r="L114" s="47">
        <v>38.17</v>
      </c>
      <c r="M114" s="48">
        <f t="shared" si="14"/>
        <v>40742.657999999996</v>
      </c>
    </row>
    <row r="115" spans="1:13" ht="34.5" customHeight="1" x14ac:dyDescent="0.25">
      <c r="A115" s="74"/>
      <c r="B115" s="13" t="s">
        <v>217</v>
      </c>
      <c r="C115" s="2" t="s">
        <v>134</v>
      </c>
      <c r="D115" s="18" t="s">
        <v>137</v>
      </c>
      <c r="E115" s="6" t="s">
        <v>138</v>
      </c>
      <c r="F115" s="45">
        <v>8.5920000000000005</v>
      </c>
      <c r="G115" s="45">
        <v>0.59040000000000004</v>
      </c>
      <c r="H115" s="57">
        <v>1</v>
      </c>
      <c r="I115" s="46">
        <v>2</v>
      </c>
      <c r="J115" s="66">
        <f t="shared" si="17"/>
        <v>11.182400000000001</v>
      </c>
      <c r="K115" s="37">
        <v>175</v>
      </c>
      <c r="L115" s="47">
        <v>32</v>
      </c>
      <c r="M115" s="48">
        <f t="shared" si="14"/>
        <v>62621.44000000001</v>
      </c>
    </row>
    <row r="116" spans="1:13" ht="34.5" customHeight="1" x14ac:dyDescent="0.25">
      <c r="A116" s="74"/>
      <c r="B116" s="13" t="s">
        <v>217</v>
      </c>
      <c r="C116" s="2" t="s">
        <v>134</v>
      </c>
      <c r="D116" s="18" t="s">
        <v>139</v>
      </c>
      <c r="E116" s="6" t="s">
        <v>140</v>
      </c>
      <c r="F116" s="45">
        <v>25.338000000000001</v>
      </c>
      <c r="G116" s="45">
        <v>1.7712000000000003</v>
      </c>
      <c r="H116" s="57">
        <v>3</v>
      </c>
      <c r="I116" s="46">
        <v>6</v>
      </c>
      <c r="J116" s="66">
        <f t="shared" si="17"/>
        <v>33.109200000000001</v>
      </c>
      <c r="K116" s="37">
        <v>140</v>
      </c>
      <c r="L116" s="47">
        <v>33.86</v>
      </c>
      <c r="M116" s="48">
        <f t="shared" si="14"/>
        <v>156950.85168000002</v>
      </c>
    </row>
    <row r="117" spans="1:13" x14ac:dyDescent="0.25">
      <c r="A117" s="44"/>
      <c r="B117" s="6"/>
      <c r="C117" s="2"/>
      <c r="D117" s="2"/>
      <c r="E117" s="14"/>
      <c r="F117" s="62">
        <v>41.956000000000003</v>
      </c>
      <c r="G117" s="62">
        <v>3.0096000000000003</v>
      </c>
      <c r="H117" s="61">
        <v>5</v>
      </c>
      <c r="I117" s="61">
        <v>10</v>
      </c>
      <c r="J117" s="66">
        <f t="shared" si="17"/>
        <v>54.965600000000002</v>
      </c>
      <c r="K117" s="63"/>
      <c r="L117" s="60"/>
      <c r="M117" s="60">
        <v>260314.94968000002</v>
      </c>
    </row>
    <row r="118" spans="1:13" ht="52.5" customHeight="1" x14ac:dyDescent="0.25">
      <c r="A118" s="74">
        <v>23</v>
      </c>
      <c r="B118" s="13" t="s">
        <v>217</v>
      </c>
      <c r="C118" s="2" t="s">
        <v>194</v>
      </c>
      <c r="D118" s="18" t="s">
        <v>210</v>
      </c>
      <c r="E118" s="6" t="s">
        <v>211</v>
      </c>
      <c r="F118" s="45">
        <v>36.864000000000004</v>
      </c>
      <c r="G118" s="45">
        <v>2.3616000000000001</v>
      </c>
      <c r="H118" s="46">
        <v>4</v>
      </c>
      <c r="I118" s="46">
        <v>8</v>
      </c>
      <c r="J118" s="66">
        <f t="shared" si="17"/>
        <v>47.225600000000007</v>
      </c>
      <c r="K118" s="37">
        <v>1822</v>
      </c>
      <c r="L118" s="47">
        <v>25.14</v>
      </c>
      <c r="M118" s="48">
        <f t="shared" si="14"/>
        <v>2163172.3860480003</v>
      </c>
    </row>
    <row r="119" spans="1:13" ht="31.5" x14ac:dyDescent="0.25">
      <c r="A119" s="74"/>
      <c r="B119" s="13" t="s">
        <v>217</v>
      </c>
      <c r="C119" s="2" t="s">
        <v>194</v>
      </c>
      <c r="D119" s="18" t="s">
        <v>99</v>
      </c>
      <c r="E119" s="6" t="s">
        <v>211</v>
      </c>
      <c r="F119" s="45"/>
      <c r="G119" s="45">
        <v>2.3616000000000001</v>
      </c>
      <c r="H119" s="46"/>
      <c r="I119" s="46"/>
      <c r="J119" s="66">
        <f t="shared" si="17"/>
        <v>2.3616000000000001</v>
      </c>
      <c r="K119" s="37">
        <v>1822</v>
      </c>
      <c r="L119" s="47">
        <v>25.14</v>
      </c>
      <c r="M119" s="48">
        <f t="shared" si="14"/>
        <v>108173.27692800001</v>
      </c>
    </row>
    <row r="120" spans="1:13" x14ac:dyDescent="0.25">
      <c r="A120" s="44"/>
      <c r="B120" s="13"/>
      <c r="C120" s="2"/>
      <c r="D120" s="18"/>
      <c r="E120" s="6"/>
      <c r="F120" s="62">
        <f>SUM(F118:F119)</f>
        <v>36.864000000000004</v>
      </c>
      <c r="G120" s="62">
        <f>SUM(G118:G119)</f>
        <v>4.7232000000000003</v>
      </c>
      <c r="H120" s="53">
        <v>4</v>
      </c>
      <c r="I120" s="53">
        <v>8</v>
      </c>
      <c r="J120" s="66">
        <f t="shared" si="17"/>
        <v>49.587200000000003</v>
      </c>
      <c r="K120" s="37"/>
      <c r="L120" s="47"/>
      <c r="M120" s="60">
        <v>2271345.6629760005</v>
      </c>
    </row>
    <row r="121" spans="1:13" ht="54" customHeight="1" x14ac:dyDescent="0.25">
      <c r="A121" s="74">
        <v>24</v>
      </c>
      <c r="B121" s="13" t="s">
        <v>217</v>
      </c>
      <c r="C121" s="2" t="s">
        <v>36</v>
      </c>
      <c r="D121" s="18" t="s">
        <v>35</v>
      </c>
      <c r="E121" s="6" t="s">
        <v>100</v>
      </c>
      <c r="F121" s="45">
        <v>18.432000000000002</v>
      </c>
      <c r="G121" s="45">
        <v>1.1808000000000001</v>
      </c>
      <c r="H121" s="46">
        <v>2</v>
      </c>
      <c r="I121" s="46">
        <v>4</v>
      </c>
      <c r="J121" s="66">
        <f t="shared" si="17"/>
        <v>23.612800000000004</v>
      </c>
      <c r="K121" s="37">
        <v>1767</v>
      </c>
      <c r="L121" s="47">
        <v>25.17</v>
      </c>
      <c r="M121" s="48">
        <f t="shared" si="14"/>
        <v>1050188.4889920002</v>
      </c>
    </row>
    <row r="122" spans="1:13" ht="31.5" x14ac:dyDescent="0.25">
      <c r="A122" s="74"/>
      <c r="B122" s="13" t="s">
        <v>217</v>
      </c>
      <c r="C122" s="2" t="s">
        <v>36</v>
      </c>
      <c r="D122" s="18" t="s">
        <v>99</v>
      </c>
      <c r="E122" s="6" t="s">
        <v>100</v>
      </c>
      <c r="F122" s="45"/>
      <c r="G122" s="45">
        <v>1.1808000000000001</v>
      </c>
      <c r="H122" s="46"/>
      <c r="I122" s="46"/>
      <c r="J122" s="66">
        <f t="shared" si="17"/>
        <v>1.1808000000000001</v>
      </c>
      <c r="K122" s="37">
        <v>1767</v>
      </c>
      <c r="L122" s="47">
        <v>25.17</v>
      </c>
      <c r="M122" s="48">
        <f t="shared" si="14"/>
        <v>52516.540512000007</v>
      </c>
    </row>
    <row r="123" spans="1:13" x14ac:dyDescent="0.25">
      <c r="A123" s="44"/>
      <c r="B123" s="13"/>
      <c r="C123" s="2"/>
      <c r="D123" s="18"/>
      <c r="E123" s="6"/>
      <c r="F123" s="62">
        <f>SUM(F121:F122)</f>
        <v>18.432000000000002</v>
      </c>
      <c r="G123" s="62">
        <f>SUM(G121:G122)</f>
        <v>2.3616000000000001</v>
      </c>
      <c r="H123" s="53">
        <v>2</v>
      </c>
      <c r="I123" s="53">
        <v>4</v>
      </c>
      <c r="J123" s="66">
        <f t="shared" si="17"/>
        <v>24.793600000000001</v>
      </c>
      <c r="K123" s="37"/>
      <c r="L123" s="47"/>
      <c r="M123" s="60">
        <v>1102705.0295040002</v>
      </c>
    </row>
    <row r="124" spans="1:13" ht="63.75" customHeight="1" x14ac:dyDescent="0.25">
      <c r="A124" s="74">
        <v>25</v>
      </c>
      <c r="B124" s="13" t="s">
        <v>217</v>
      </c>
      <c r="C124" s="2" t="s">
        <v>172</v>
      </c>
      <c r="D124" s="18" t="s">
        <v>218</v>
      </c>
      <c r="E124" s="6" t="s">
        <v>212</v>
      </c>
      <c r="F124" s="45">
        <v>55.295999999999999</v>
      </c>
      <c r="G124" s="45">
        <v>3.5424000000000002</v>
      </c>
      <c r="H124" s="46">
        <v>6</v>
      </c>
      <c r="I124" s="46">
        <v>12</v>
      </c>
      <c r="J124" s="66">
        <f t="shared" si="17"/>
        <v>70.838400000000007</v>
      </c>
      <c r="K124" s="37">
        <v>1395</v>
      </c>
      <c r="L124" s="47">
        <v>25.38</v>
      </c>
      <c r="M124" s="48">
        <f t="shared" si="14"/>
        <v>2508040.6358400001</v>
      </c>
    </row>
    <row r="125" spans="1:13" ht="31.5" x14ac:dyDescent="0.25">
      <c r="A125" s="74"/>
      <c r="B125" s="13" t="s">
        <v>217</v>
      </c>
      <c r="C125" s="2" t="s">
        <v>172</v>
      </c>
      <c r="D125" s="18" t="s">
        <v>99</v>
      </c>
      <c r="E125" s="6" t="s">
        <v>212</v>
      </c>
      <c r="F125" s="45"/>
      <c r="G125" s="45">
        <v>3.5424000000000002</v>
      </c>
      <c r="H125" s="46"/>
      <c r="I125" s="46"/>
      <c r="J125" s="66">
        <f t="shared" si="17"/>
        <v>3.5424000000000002</v>
      </c>
      <c r="K125" s="37">
        <v>1395</v>
      </c>
      <c r="L125" s="47">
        <v>25.38</v>
      </c>
      <c r="M125" s="48">
        <f t="shared" si="14"/>
        <v>125419.02623999999</v>
      </c>
    </row>
    <row r="126" spans="1:13" x14ac:dyDescent="0.25">
      <c r="A126" s="44"/>
      <c r="B126" s="13"/>
      <c r="C126" s="2"/>
      <c r="D126" s="18"/>
      <c r="E126" s="6"/>
      <c r="F126" s="62">
        <f>SUM(F124:F125)</f>
        <v>55.295999999999999</v>
      </c>
      <c r="G126" s="62">
        <f>SUM(G124:G125)</f>
        <v>7.0848000000000004</v>
      </c>
      <c r="H126" s="53">
        <v>6</v>
      </c>
      <c r="I126" s="53">
        <v>12</v>
      </c>
      <c r="J126" s="66">
        <f t="shared" si="17"/>
        <v>74.380799999999994</v>
      </c>
      <c r="K126" s="37"/>
      <c r="L126" s="47"/>
      <c r="M126" s="60">
        <v>2633459.6620800002</v>
      </c>
    </row>
    <row r="127" spans="1:13" ht="57" customHeight="1" x14ac:dyDescent="0.25">
      <c r="A127" s="74">
        <v>26</v>
      </c>
      <c r="B127" s="13" t="s">
        <v>217</v>
      </c>
      <c r="C127" s="2" t="s">
        <v>15</v>
      </c>
      <c r="D127" s="18" t="s">
        <v>101</v>
      </c>
      <c r="E127" s="6" t="s">
        <v>102</v>
      </c>
      <c r="F127" s="45">
        <v>36.864000000000004</v>
      </c>
      <c r="G127" s="45">
        <v>2.3616000000000001</v>
      </c>
      <c r="H127" s="46">
        <v>4</v>
      </c>
      <c r="I127" s="46">
        <v>8</v>
      </c>
      <c r="J127" s="66">
        <f t="shared" si="17"/>
        <v>47.225600000000007</v>
      </c>
      <c r="K127" s="37">
        <v>1972</v>
      </c>
      <c r="L127" s="47">
        <v>25.09</v>
      </c>
      <c r="M127" s="48">
        <f t="shared" si="14"/>
        <v>2336603.6794880005</v>
      </c>
    </row>
    <row r="128" spans="1:13" ht="31.5" x14ac:dyDescent="0.25">
      <c r="A128" s="74"/>
      <c r="B128" s="13" t="s">
        <v>217</v>
      </c>
      <c r="C128" s="2" t="s">
        <v>15</v>
      </c>
      <c r="D128" s="18" t="s">
        <v>99</v>
      </c>
      <c r="E128" s="6" t="s">
        <v>102</v>
      </c>
      <c r="F128" s="45"/>
      <c r="G128" s="45">
        <v>2.3616000000000001</v>
      </c>
      <c r="H128" s="46"/>
      <c r="I128" s="46"/>
      <c r="J128" s="66">
        <f t="shared" si="17"/>
        <v>2.3616000000000001</v>
      </c>
      <c r="K128" s="37">
        <v>1972</v>
      </c>
      <c r="L128" s="47">
        <v>25.09</v>
      </c>
      <c r="M128" s="48">
        <f t="shared" si="14"/>
        <v>116846.016768</v>
      </c>
    </row>
    <row r="129" spans="1:13" x14ac:dyDescent="0.25">
      <c r="A129" s="44"/>
      <c r="B129" s="13"/>
      <c r="C129" s="2"/>
      <c r="D129" s="18"/>
      <c r="E129" s="6"/>
      <c r="F129" s="62">
        <f>SUM(F127:F128)</f>
        <v>36.864000000000004</v>
      </c>
      <c r="G129" s="62">
        <f>SUM(G127:G128)</f>
        <v>4.7232000000000003</v>
      </c>
      <c r="H129" s="53">
        <v>4</v>
      </c>
      <c r="I129" s="53">
        <v>8</v>
      </c>
      <c r="J129" s="66">
        <f t="shared" si="17"/>
        <v>49.587200000000003</v>
      </c>
      <c r="K129" s="37"/>
      <c r="L129" s="47"/>
      <c r="M129" s="60">
        <v>2453449.6962560005</v>
      </c>
    </row>
    <row r="130" spans="1:13" ht="59.25" customHeight="1" x14ac:dyDescent="0.25">
      <c r="A130" s="44">
        <v>27</v>
      </c>
      <c r="B130" s="13" t="s">
        <v>217</v>
      </c>
      <c r="C130" s="2" t="s">
        <v>96</v>
      </c>
      <c r="D130" s="18" t="s">
        <v>103</v>
      </c>
      <c r="E130" s="6" t="s">
        <v>104</v>
      </c>
      <c r="F130" s="45">
        <v>18.432000000000002</v>
      </c>
      <c r="G130" s="45">
        <v>1.1808000000000001</v>
      </c>
      <c r="H130" s="46">
        <v>2</v>
      </c>
      <c r="I130" s="46">
        <v>4</v>
      </c>
      <c r="J130" s="66">
        <f t="shared" si="17"/>
        <v>23.612800000000004</v>
      </c>
      <c r="K130" s="37">
        <v>1096</v>
      </c>
      <c r="L130" s="47">
        <v>24.68</v>
      </c>
      <c r="M130" s="48">
        <f t="shared" si="14"/>
        <v>638709.23878400004</v>
      </c>
    </row>
    <row r="131" spans="1:13" x14ac:dyDescent="0.25">
      <c r="A131" s="44"/>
      <c r="B131" s="13"/>
      <c r="C131" s="2"/>
      <c r="D131" s="18"/>
      <c r="E131" s="6"/>
      <c r="F131" s="52">
        <v>18.432000000000002</v>
      </c>
      <c r="G131" s="52">
        <f>G130</f>
        <v>1.1808000000000001</v>
      </c>
      <c r="H131" s="53">
        <v>2</v>
      </c>
      <c r="I131" s="53">
        <v>4</v>
      </c>
      <c r="J131" s="66">
        <f t="shared" si="17"/>
        <v>23.612800000000004</v>
      </c>
      <c r="K131" s="37"/>
      <c r="L131" s="47"/>
      <c r="M131" s="60">
        <v>638709.23878400004</v>
      </c>
    </row>
    <row r="132" spans="1:13" ht="72" customHeight="1" x14ac:dyDescent="0.25">
      <c r="A132" s="44">
        <v>28</v>
      </c>
      <c r="B132" s="13" t="s">
        <v>217</v>
      </c>
      <c r="C132" s="2" t="s">
        <v>156</v>
      </c>
      <c r="D132" s="18" t="s">
        <v>213</v>
      </c>
      <c r="E132" s="6" t="s">
        <v>214</v>
      </c>
      <c r="F132" s="45">
        <v>36.864000000000004</v>
      </c>
      <c r="G132" s="45">
        <v>2.3616000000000001</v>
      </c>
      <c r="H132" s="46">
        <v>4</v>
      </c>
      <c r="I132" s="46">
        <v>8</v>
      </c>
      <c r="J132" s="66">
        <f t="shared" si="17"/>
        <v>47.225600000000007</v>
      </c>
      <c r="K132" s="37">
        <v>651</v>
      </c>
      <c r="L132" s="47">
        <v>25.57</v>
      </c>
      <c r="M132" s="48">
        <f t="shared" si="14"/>
        <v>786120.64339200011</v>
      </c>
    </row>
    <row r="133" spans="1:13" x14ac:dyDescent="0.25">
      <c r="A133" s="44"/>
      <c r="B133" s="13"/>
      <c r="C133" s="2"/>
      <c r="D133" s="18"/>
      <c r="E133" s="6"/>
      <c r="F133" s="52">
        <v>36.864000000000004</v>
      </c>
      <c r="G133" s="52">
        <f>G132</f>
        <v>2.3616000000000001</v>
      </c>
      <c r="H133" s="53">
        <v>4</v>
      </c>
      <c r="I133" s="53">
        <v>8</v>
      </c>
      <c r="J133" s="66">
        <f t="shared" si="17"/>
        <v>47.225600000000007</v>
      </c>
      <c r="K133" s="37"/>
      <c r="L133" s="47"/>
      <c r="M133" s="60">
        <v>786120.64339200011</v>
      </c>
    </row>
    <row r="134" spans="1:13" x14ac:dyDescent="0.25">
      <c r="A134" s="8"/>
      <c r="D134" s="39"/>
      <c r="F134" s="28"/>
      <c r="G134" s="28"/>
      <c r="H134" s="26"/>
      <c r="I134" s="27"/>
      <c r="J134" s="64"/>
      <c r="K134" s="10"/>
      <c r="L134" s="10"/>
      <c r="M134" s="10"/>
    </row>
    <row r="135" spans="1:13" x14ac:dyDescent="0.25">
      <c r="A135" s="8"/>
      <c r="D135" s="39"/>
      <c r="F135" s="28"/>
      <c r="G135" s="28"/>
      <c r="H135" s="26"/>
      <c r="I135" s="26"/>
      <c r="J135" s="64"/>
      <c r="K135" s="11"/>
      <c r="L135" s="11"/>
      <c r="M135" s="11"/>
    </row>
    <row r="136" spans="1:13" x14ac:dyDescent="0.25">
      <c r="A136" s="8"/>
      <c r="D136" s="39"/>
      <c r="F136" s="28"/>
      <c r="G136" s="28"/>
      <c r="H136" s="26"/>
      <c r="I136" s="27"/>
      <c r="J136" s="64"/>
      <c r="K136" s="10"/>
      <c r="L136" s="10"/>
      <c r="M136" s="33"/>
    </row>
    <row r="137" spans="1:13" x14ac:dyDescent="0.25">
      <c r="A137" s="8"/>
      <c r="B137" s="23"/>
      <c r="D137" s="41"/>
      <c r="F137" s="29">
        <f>F4+F5+F6+F7+F8+F9+F11+F12+F14+F15+F17+F18+F20+F21+F22+F23+F24+F25+F26+F27+F29+F30+F31+F33+F35+F70+F71+F72+F73+F75+F77+F78+F79+F80+F82+F83+F84+F85+F86+F88+F89+F90+F91+F92+F93+F94+F95+F96+F98+F99+F100+F102+F104+F105+F107+F108+F110+F111+F112+F114+F115+F116+F121+F122+F127+F128+F130+F37+F38+F39+F40+F41+F42+F43+F44+F45+F46+F48+F49+F50+F51+F52+F53+F54+F55+F56+F57+F58+F60+F61+F62+F63+F64+F65+F66+F67+F68+F118+F119+F124+F125+F132</f>
        <v>2498.0790000000006</v>
      </c>
      <c r="G137" s="29">
        <f>G4+G5+G6+G7+G8+G9+G11+G12+G14+G15+G17+G18+G20+G21+G22+G23+G24+G25+G26+G27+G29+G30+G31+G33+G35+G70+G71+G72+G73+G75+G77+G78+G79+G80+G82+G83+G84+G85+G86+G88+G89+G90+G91+G92+G93+G94+G95+G96+G98+G99+G100+G102+G104+G105+G107+G108+G110+G111+G112+G114+G115+G116+G121+G122+G127+G128+G130+G37+G38+G39+G40+G41+G42+G43+G44+G45+G46+G48+G49+G50+G51+G52+G53+G54+G55+G56+G57+G58+G60+G61+G62+G63+G64+G65+G66+G67+G68+G118+G119+G124+G125+G132</f>
        <v>184.53600000000003</v>
      </c>
      <c r="H137" s="30">
        <f t="shared" ref="H137:L137" si="18">H4+H5+H6+H7+H8+H9+H11+H12+H14+H15+H17+H18+H20+H21+H22+H23+H24+H25+H26+H27+H29+H30+H31+H33+H35+H70+H71+H72+H73+H75+H77+H78+H79+H80+H82+H83+H84+H85+H86+H88+H89+H90+H91+H92+H93+H94+H95+H96+H98+H99+H100+H102+H104+H105+H107+H108+H110+H111+H112+H114+H115+H116+H121+H122+H127+H128+H130+H37+H38+H39+H40+H41+H42+H43+H44+H45+H46+H48+H49+H50+H51+H52+H53+H54+H55+H56+H57+H58+H60+H61+H62+H63+H64+H65+H66+H67+H68+H118+H119+H124+H125+H132</f>
        <v>295</v>
      </c>
      <c r="I137" s="30">
        <f t="shared" si="18"/>
        <v>590</v>
      </c>
      <c r="J137" s="68">
        <f t="shared" si="18"/>
        <v>3272.6149999999989</v>
      </c>
      <c r="K137" s="25">
        <f t="shared" si="18"/>
        <v>72104.78</v>
      </c>
      <c r="L137" s="25">
        <f t="shared" si="18"/>
        <v>3111.150000000001</v>
      </c>
      <c r="M137" s="25">
        <f>M4+M5+M6+M7+M8+M9+M11+M12+M14+M15+M17+M18+M20+M21+M22+M23+M24+M25+M26+M27+M29+M30+M31+M33+M35+M70+M71+M72+M73+M75+M77+M78+M79+M80+M82+M83+M84+M85+M86+M88+M89+M90+M91+M92+M93+M94+M95+M96+M98+M99+M100+M102+M104+M105+M107+M108+M110+M111+M112+M114+M115+M116+M121+M122+M127+M128+M130+M37+M38+M39+M40+M41+M42+M43+M44+M45+M46+M48+M49+M50+M51+M52+M53+M54+M55+M56+M57+M58+M60+M61+M62+M63+M64+M65+M66+M67+M68+M118+M119+M124+M125+M132</f>
        <v>63566435.81781359</v>
      </c>
    </row>
    <row r="139" spans="1:13" x14ac:dyDescent="0.25">
      <c r="F139" s="33">
        <f t="shared" ref="F139:L139" si="19">F140-F137</f>
        <v>0</v>
      </c>
      <c r="G139" s="33">
        <f t="shared" si="19"/>
        <v>0</v>
      </c>
      <c r="H139" s="33">
        <f t="shared" si="19"/>
        <v>0</v>
      </c>
      <c r="I139" s="33">
        <f t="shared" si="19"/>
        <v>0</v>
      </c>
      <c r="J139" s="33">
        <f t="shared" si="19"/>
        <v>0</v>
      </c>
      <c r="K139" s="33">
        <f t="shared" si="19"/>
        <v>-72104.78</v>
      </c>
      <c r="L139" s="33">
        <f t="shared" si="19"/>
        <v>-3111.150000000001</v>
      </c>
      <c r="M139" s="33">
        <f>M140-M137</f>
        <v>0</v>
      </c>
    </row>
    <row r="140" spans="1:13" x14ac:dyDescent="0.25">
      <c r="F140" s="34">
        <f>F13+F16+F28+F32+F34+F36+F47+F59+F69+F76+F81+F87+F97+F101+F103+F106+F109+F113+F117+F120+F123+F126+F129+F131+F133+F19+F10+F74</f>
        <v>2498.0789999999993</v>
      </c>
      <c r="G140" s="34">
        <f>G13+G16+G28+G32+G34+G36+G47+G59+G69+G76+G81+G87+G97+G101+G103+G106+G109+G113+G117+G120+G123+G126+G129+G131+G133+G19+G10+G74</f>
        <v>184.536</v>
      </c>
      <c r="H140" s="35">
        <f t="shared" ref="H140:L140" si="20">H13+H16+H28+H32+H34+H36+H47+H59+H69+H76+H81+H87+H97+H101+H103+H106+H109+H113+H117+H120+H123+H126+H129+H131+H133+H19+H10+H74</f>
        <v>295</v>
      </c>
      <c r="I140" s="35">
        <f t="shared" si="20"/>
        <v>590</v>
      </c>
      <c r="J140" s="69">
        <f t="shared" si="20"/>
        <v>3272.6150000000007</v>
      </c>
      <c r="K140" s="33">
        <f t="shared" si="20"/>
        <v>0</v>
      </c>
      <c r="L140" s="33">
        <f t="shared" si="20"/>
        <v>0</v>
      </c>
      <c r="M140" s="33">
        <f>M13+M16+M28+M32+M34+M36+M47+M59+M69+M76+M81+M87+M97+M101+M103+M106+M109+M113+M117+M120+M123+M126+M129+M131+M133+M19+M10+M74</f>
        <v>63566435.817813613</v>
      </c>
    </row>
  </sheetData>
  <mergeCells count="23">
    <mergeCell ref="C1:M1"/>
    <mergeCell ref="A77:A80"/>
    <mergeCell ref="A82:A86"/>
    <mergeCell ref="A98:A100"/>
    <mergeCell ref="A88:A96"/>
    <mergeCell ref="A29:A31"/>
    <mergeCell ref="A37:A46"/>
    <mergeCell ref="A48:A58"/>
    <mergeCell ref="A60:A68"/>
    <mergeCell ref="A14:A15"/>
    <mergeCell ref="A17:A18"/>
    <mergeCell ref="A20:A27"/>
    <mergeCell ref="A4:A9"/>
    <mergeCell ref="A11:A12"/>
    <mergeCell ref="A70:A73"/>
    <mergeCell ref="A127:A128"/>
    <mergeCell ref="A104:A105"/>
    <mergeCell ref="A107:A108"/>
    <mergeCell ref="A110:A112"/>
    <mergeCell ref="A114:A116"/>
    <mergeCell ref="A121:A122"/>
    <mergeCell ref="A118:A119"/>
    <mergeCell ref="A124:A125"/>
  </mergeCells>
  <pageMargins left="0.7" right="0.7" top="0.75" bottom="0.75" header="0.3" footer="0.3"/>
  <pageSetup paperSize="9" scale="20" orientation="portrait" horizontalDpi="4294967295" verticalDpi="4294967295" r:id="rId1"/>
  <rowBreaks count="2" manualBreakCount="2">
    <brk id="47" max="12" man="1"/>
    <brk id="9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</vt:lpstr>
      <vt:lpstr>'приложение №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Кашкарова Марина Геннадьевна</dc:creator>
  <cp:lastModifiedBy>Луковцев Данил Николаевич</cp:lastModifiedBy>
  <cp:lastPrinted>2023-11-16T00:33:36Z</cp:lastPrinted>
  <dcterms:created xsi:type="dcterms:W3CDTF">2020-12-01T13:25:24Z</dcterms:created>
  <dcterms:modified xsi:type="dcterms:W3CDTF">2025-12-30T02:04:19Z</dcterms:modified>
</cp:coreProperties>
</file>